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1C32B0FC-362C-4226-B46A-06744F3C7E48}" xr6:coauthVersionLast="31" xr6:coauthVersionMax="31" xr10:uidLastSave="{00000000-0000-0000-0000-000000000000}"/>
  <bookViews>
    <workbookView xWindow="0" yWindow="0" windowWidth="22260" windowHeight="12645" activeTab="4" xr2:uid="{00000000-000D-0000-FFFF-FFFF00000000}"/>
  </bookViews>
  <sheets>
    <sheet name="ČLANI" sheetId="1" r:id="rId1"/>
    <sheet name="MLADINCI" sheetId="2" r:id="rId2"/>
    <sheet name="KADETI" sheetId="3" r:id="rId3"/>
    <sheet name="U23" sheetId="4" r:id="rId4"/>
    <sheet name="U14" sheetId="5" r:id="rId5"/>
    <sheet name="U12" sheetId="6" r:id="rId6"/>
    <sheet name="U10" sheetId="7" r:id="rId7"/>
  </sheets>
  <definedNames>
    <definedName name="_xlnm._FilterDatabase" localSheetId="0" hidden="1">ČLANI!$C$6:$P$26</definedName>
    <definedName name="_xlnm._FilterDatabase" localSheetId="2" hidden="1">KADETI!$AD$4:$AQ$24</definedName>
    <definedName name="_xlnm._FilterDatabase" localSheetId="1" hidden="1">MLADINCI!$B$2:$P$24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" i="5" l="1"/>
  <c r="AD7" i="5"/>
  <c r="AD11" i="5"/>
  <c r="AD5" i="5"/>
  <c r="L6" i="5"/>
  <c r="L5" i="5"/>
  <c r="L10" i="5"/>
  <c r="L11" i="5"/>
  <c r="L13" i="5"/>
  <c r="L9" i="5"/>
  <c r="L8" i="5"/>
  <c r="D5" i="4"/>
  <c r="N6" i="4"/>
  <c r="N8" i="4"/>
  <c r="N7" i="4"/>
  <c r="N5" i="4"/>
  <c r="D13" i="2"/>
  <c r="P5" i="2"/>
  <c r="P7" i="2"/>
  <c r="P10" i="2"/>
  <c r="P8" i="2"/>
  <c r="P9" i="2"/>
  <c r="P13" i="2"/>
  <c r="P14" i="2"/>
  <c r="P6" i="2"/>
  <c r="N8" i="1"/>
  <c r="N9" i="1"/>
  <c r="N10" i="1"/>
  <c r="N11" i="1"/>
  <c r="N13" i="1"/>
  <c r="N17" i="1"/>
  <c r="D17" i="1" s="1"/>
  <c r="N20" i="1"/>
  <c r="D20" i="1" s="1"/>
  <c r="N7" i="1"/>
  <c r="J5" i="5" l="1"/>
  <c r="AB5" i="5"/>
  <c r="AA5" i="4"/>
  <c r="Y5" i="4"/>
  <c r="Y6" i="4"/>
  <c r="L8" i="4"/>
  <c r="L5" i="4"/>
  <c r="L6" i="4"/>
  <c r="P6" i="3"/>
  <c r="P7" i="3"/>
  <c r="P9" i="3"/>
  <c r="P5" i="3"/>
  <c r="AO5" i="3" l="1"/>
  <c r="AO6" i="3"/>
  <c r="AO7" i="3"/>
  <c r="H10" i="7" l="1"/>
  <c r="H8" i="7"/>
  <c r="H12" i="7"/>
  <c r="H6" i="7"/>
  <c r="H13" i="7"/>
  <c r="H5" i="7"/>
  <c r="H7" i="5"/>
  <c r="H8" i="5"/>
  <c r="H9" i="5"/>
  <c r="H15" i="5"/>
  <c r="H5" i="5"/>
  <c r="Z6" i="5"/>
  <c r="Z9" i="5"/>
  <c r="Z12" i="5"/>
  <c r="Z7" i="5"/>
  <c r="Z5" i="5"/>
  <c r="Z8" i="1"/>
  <c r="Z9" i="1"/>
  <c r="Z12" i="1"/>
  <c r="V12" i="1" s="1"/>
  <c r="Z10" i="1"/>
  <c r="V10" i="1" s="1"/>
  <c r="Z7" i="1"/>
  <c r="N7" i="2"/>
  <c r="N6" i="2"/>
  <c r="N8" i="2"/>
  <c r="N13" i="2"/>
  <c r="N5" i="2"/>
  <c r="AS6" i="3"/>
  <c r="AS5" i="3"/>
  <c r="AS7" i="3"/>
  <c r="F15" i="1"/>
  <c r="D15" i="1" s="1"/>
  <c r="L7" i="1"/>
  <c r="L8" i="1"/>
  <c r="J7" i="1"/>
  <c r="J9" i="1"/>
  <c r="J10" i="1"/>
  <c r="J11" i="1"/>
  <c r="J8" i="1"/>
  <c r="X6" i="3"/>
  <c r="X7" i="3"/>
  <c r="X9" i="3"/>
  <c r="X12" i="3"/>
  <c r="D12" i="3" s="1"/>
  <c r="X5" i="3"/>
  <c r="AQ5" i="3" l="1"/>
  <c r="T5" i="3"/>
  <c r="AK6" i="3" l="1"/>
  <c r="AK5" i="3"/>
  <c r="L8" i="3"/>
  <c r="L7" i="3"/>
  <c r="L9" i="3"/>
  <c r="L6" i="3"/>
  <c r="L5" i="3"/>
  <c r="H7" i="1" l="1"/>
  <c r="H11" i="1"/>
  <c r="H9" i="1"/>
  <c r="H8" i="1"/>
  <c r="U6" i="4"/>
  <c r="U5" i="4"/>
  <c r="J8" i="4"/>
  <c r="H8" i="4"/>
  <c r="D8" i="4" s="1"/>
  <c r="H7" i="4"/>
  <c r="H5" i="4"/>
  <c r="H6" i="4"/>
  <c r="L6" i="2"/>
  <c r="J5" i="2"/>
  <c r="H5" i="2"/>
  <c r="V5" i="3"/>
  <c r="R5" i="3"/>
  <c r="AM7" i="3"/>
  <c r="N5" i="3"/>
  <c r="AI6" i="3"/>
  <c r="AI5" i="3"/>
  <c r="AI7" i="3"/>
  <c r="J5" i="3"/>
  <c r="J7" i="3"/>
  <c r="J9" i="3"/>
  <c r="F9" i="1" l="1"/>
  <c r="D9" i="1" s="1"/>
  <c r="F10" i="1"/>
  <c r="D10" i="1" s="1"/>
  <c r="F12" i="1"/>
  <c r="F7" i="1"/>
  <c r="D7" i="1" s="1"/>
  <c r="F14" i="1"/>
  <c r="F16" i="1"/>
  <c r="F11" i="1"/>
  <c r="D11" i="1" s="1"/>
  <c r="F13" i="1"/>
  <c r="F18" i="1"/>
  <c r="F19" i="1"/>
  <c r="D19" i="1" s="1"/>
  <c r="F8" i="1"/>
  <c r="D8" i="1" s="1"/>
  <c r="H5" i="3" l="1"/>
  <c r="F7" i="7" l="1"/>
  <c r="D7" i="7" s="1"/>
  <c r="F9" i="7"/>
  <c r="D9" i="7" s="1"/>
  <c r="F6" i="7"/>
  <c r="D6" i="7" s="1"/>
  <c r="F11" i="7"/>
  <c r="D11" i="7" s="1"/>
  <c r="F14" i="7"/>
  <c r="F12" i="7"/>
  <c r="D12" i="7" s="1"/>
  <c r="F15" i="7"/>
  <c r="D15" i="7" s="1"/>
  <c r="F16" i="7"/>
  <c r="D16" i="7" s="1"/>
  <c r="F5" i="7"/>
  <c r="D24" i="7"/>
  <c r="D23" i="7"/>
  <c r="D22" i="7"/>
  <c r="D21" i="7"/>
  <c r="D20" i="7"/>
  <c r="D19" i="7"/>
  <c r="D18" i="7"/>
  <c r="D17" i="7"/>
  <c r="D10" i="7"/>
  <c r="D8" i="7"/>
  <c r="D13" i="7"/>
  <c r="D14" i="7"/>
  <c r="D5" i="7"/>
  <c r="F6" i="6"/>
  <c r="F7" i="6"/>
  <c r="F8" i="6"/>
  <c r="D8" i="6" s="1"/>
  <c r="F9" i="6"/>
  <c r="D9" i="6" s="1"/>
  <c r="F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7" i="6"/>
  <c r="D6" i="6"/>
  <c r="D5" i="6"/>
  <c r="X5" i="5"/>
  <c r="V5" i="5" s="1"/>
  <c r="X6" i="5"/>
  <c r="V6" i="5" s="1"/>
  <c r="X8" i="5"/>
  <c r="V8" i="5" s="1"/>
  <c r="X10" i="5"/>
  <c r="V10" i="5" s="1"/>
  <c r="X9" i="5"/>
  <c r="V23" i="5"/>
  <c r="V22" i="5"/>
  <c r="V21" i="5"/>
  <c r="V20" i="5"/>
  <c r="V19" i="5"/>
  <c r="V18" i="5"/>
  <c r="V17" i="5"/>
  <c r="V16" i="5"/>
  <c r="V15" i="5"/>
  <c r="V14" i="5"/>
  <c r="V13" i="5"/>
  <c r="V11" i="5"/>
  <c r="V7" i="5"/>
  <c r="V12" i="5"/>
  <c r="V9" i="5"/>
  <c r="F5" i="5"/>
  <c r="D5" i="5" s="1"/>
  <c r="F7" i="5"/>
  <c r="D7" i="5" s="1"/>
  <c r="F6" i="5"/>
  <c r="D6" i="5" s="1"/>
  <c r="F12" i="5"/>
  <c r="D12" i="5" s="1"/>
  <c r="F14" i="5"/>
  <c r="D22" i="5"/>
  <c r="D21" i="5"/>
  <c r="D20" i="5"/>
  <c r="D19" i="5"/>
  <c r="D18" i="5"/>
  <c r="D17" i="5"/>
  <c r="D16" i="5"/>
  <c r="D13" i="5"/>
  <c r="D11" i="5"/>
  <c r="D10" i="5"/>
  <c r="D15" i="5"/>
  <c r="D9" i="5"/>
  <c r="D8" i="5"/>
  <c r="D14" i="5"/>
  <c r="D7" i="4" l="1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6" i="4"/>
  <c r="F7" i="3" l="1"/>
  <c r="D7" i="3" s="1"/>
  <c r="F8" i="3"/>
  <c r="D8" i="3" s="1"/>
  <c r="F9" i="3"/>
  <c r="D9" i="3" s="1"/>
  <c r="F6" i="3"/>
  <c r="D6" i="3" s="1"/>
  <c r="F10" i="3"/>
  <c r="D10" i="3" s="1"/>
  <c r="F11" i="3"/>
  <c r="D11" i="3" s="1"/>
  <c r="F5" i="3"/>
  <c r="D5" i="3" s="1"/>
  <c r="AG8" i="3"/>
  <c r="AE8" i="3" s="1"/>
  <c r="AG9" i="3"/>
  <c r="AE9" i="3" s="1"/>
  <c r="AG6" i="3"/>
  <c r="AE6" i="3" s="1"/>
  <c r="AG5" i="3"/>
  <c r="AE5" i="3" s="1"/>
  <c r="AG7" i="3"/>
  <c r="AE7" i="3" s="1"/>
  <c r="F7" i="2"/>
  <c r="D7" i="2" s="1"/>
  <c r="F12" i="2"/>
  <c r="D12" i="2" s="1"/>
  <c r="F9" i="2"/>
  <c r="D9" i="2" s="1"/>
  <c r="F11" i="2"/>
  <c r="D11" i="2" s="1"/>
  <c r="F10" i="2"/>
  <c r="F5" i="2"/>
  <c r="D5" i="2" s="1"/>
  <c r="F15" i="2"/>
  <c r="D15" i="2" s="1"/>
  <c r="F6" i="2"/>
  <c r="D6" i="2" s="1"/>
  <c r="F8" i="2"/>
  <c r="D8" i="2" s="1"/>
  <c r="V6" i="2"/>
  <c r="T6" i="2" s="1"/>
  <c r="V8" i="2"/>
  <c r="T8" i="2" s="1"/>
  <c r="V5" i="2"/>
  <c r="T5" i="2" s="1"/>
  <c r="V9" i="2"/>
  <c r="T9" i="2" s="1"/>
  <c r="V10" i="2"/>
  <c r="T10" i="2" s="1"/>
  <c r="V11" i="2"/>
  <c r="V12" i="2"/>
  <c r="T12" i="2" s="1"/>
  <c r="V7" i="2"/>
  <c r="T7" i="2" s="1"/>
  <c r="T11" i="2"/>
  <c r="T13" i="2"/>
  <c r="T14" i="2"/>
  <c r="T15" i="2"/>
  <c r="T16" i="2"/>
  <c r="T17" i="2"/>
  <c r="T18" i="2"/>
  <c r="T19" i="2"/>
  <c r="T20" i="2"/>
  <c r="T21" i="2"/>
  <c r="T22" i="2"/>
  <c r="T23" i="2"/>
  <c r="T24" i="2"/>
  <c r="D10" i="2"/>
  <c r="D14" i="2"/>
  <c r="D16" i="2"/>
  <c r="D17" i="2"/>
  <c r="D18" i="2"/>
  <c r="D19" i="2"/>
  <c r="D20" i="2"/>
  <c r="D21" i="2"/>
  <c r="D22" i="2"/>
  <c r="D23" i="2"/>
  <c r="D24" i="2"/>
  <c r="X8" i="1"/>
  <c r="V8" i="1" s="1"/>
  <c r="X9" i="1"/>
  <c r="V9" i="1" s="1"/>
  <c r="X11" i="1"/>
  <c r="V11" i="1" s="1"/>
  <c r="X7" i="1"/>
  <c r="V7" i="1" s="1"/>
  <c r="D14" i="1"/>
  <c r="D12" i="1"/>
  <c r="D13" i="1"/>
  <c r="D18" i="1"/>
  <c r="D16" i="1"/>
</calcChain>
</file>

<file path=xl/sharedStrings.xml><?xml version="1.0" encoding="utf-8"?>
<sst xmlns="http://schemas.openxmlformats.org/spreadsheetml/2006/main" count="584" uniqueCount="101">
  <si>
    <t>RANG LESTVICA</t>
  </si>
  <si>
    <t>TEKMOVANJE</t>
  </si>
  <si>
    <t>IME IN PRIIMEK</t>
  </si>
  <si>
    <t>TOČKE SKUPAJ</t>
  </si>
  <si>
    <t>DP 2018</t>
  </si>
  <si>
    <t>MESTO</t>
  </si>
  <si>
    <t>TOČKE</t>
  </si>
  <si>
    <t>SKUPAJ</t>
  </si>
  <si>
    <t>PRIIMEK IN IME</t>
  </si>
  <si>
    <t>ŽORŽ ZAVIRŠEK Tei</t>
  </si>
  <si>
    <t>KRAJNC Peter</t>
  </si>
  <si>
    <t>DOBELŠEK Simon</t>
  </si>
  <si>
    <t>ŽMAUC KVAR Žiga</t>
  </si>
  <si>
    <t>HANČIČ Žiga</t>
  </si>
  <si>
    <t>GORJAN Matej</t>
  </si>
  <si>
    <t>SOKOLIČ Klemen</t>
  </si>
  <si>
    <t>JEREB Martin</t>
  </si>
  <si>
    <t>VARGA Aljaž</t>
  </si>
  <si>
    <t>LUNAR David</t>
  </si>
  <si>
    <t>CENCELJ Tilen</t>
  </si>
  <si>
    <t>BUBKO Daniil</t>
  </si>
  <si>
    <t>ŠEBENIK Ana</t>
  </si>
  <si>
    <t>ŠUŠTERŠIČ Anamarija</t>
  </si>
  <si>
    <t>GAŠPERLIN Hana</t>
  </si>
  <si>
    <t>JANČAR Lucija</t>
  </si>
  <si>
    <t>ŠUŠTERŠIČ Anastazija</t>
  </si>
  <si>
    <t xml:space="preserve"> </t>
  </si>
  <si>
    <t>MALI Meta</t>
  </si>
  <si>
    <t>JUVAN Anja</t>
  </si>
  <si>
    <t>VANČEK Lucija</t>
  </si>
  <si>
    <t>VJENČEK Ulla</t>
  </si>
  <si>
    <t>PINTAR Martin</t>
  </si>
  <si>
    <t>POGLEDNIK Gal</t>
  </si>
  <si>
    <t>STARC Luka</t>
  </si>
  <si>
    <t>ŠUŠTAR Andrej</t>
  </si>
  <si>
    <t>VARGA Blaž</t>
  </si>
  <si>
    <t>JEREB Maks</t>
  </si>
  <si>
    <t>BABBUCCI Gabriele</t>
  </si>
  <si>
    <t>VRHOVŠEK Val</t>
  </si>
  <si>
    <t>PAVŠIN Denis</t>
  </si>
  <si>
    <t>HOČEVAR Miha</t>
  </si>
  <si>
    <t>POGLEDNIK Kaja</t>
  </si>
  <si>
    <t>VRHOVŠEK Zarja</t>
  </si>
  <si>
    <t>JEROMELJ Vilana</t>
  </si>
  <si>
    <t>LIPAR Žan</t>
  </si>
  <si>
    <t>JEROMELJ Leonardo</t>
  </si>
  <si>
    <t>ŽAGAR Vid</t>
  </si>
  <si>
    <t>KOLAR Timej</t>
  </si>
  <si>
    <t>RUSAK Antonio</t>
  </si>
  <si>
    <t>LIPAR Žiga</t>
  </si>
  <si>
    <t>LOŽAR Žan</t>
  </si>
  <si>
    <t>LOŽAR Arne</t>
  </si>
  <si>
    <t>DEČKI DEKLICE U10</t>
  </si>
  <si>
    <t>DEČKI U12</t>
  </si>
  <si>
    <t>DEČKI U14</t>
  </si>
  <si>
    <t>DEKLICE U14</t>
  </si>
  <si>
    <t>MOŠKI U23</t>
  </si>
  <si>
    <t>ŽENSKE U23</t>
  </si>
  <si>
    <t>KADETI</t>
  </si>
  <si>
    <t>KADETINJE</t>
  </si>
  <si>
    <t>MLADINCI</t>
  </si>
  <si>
    <t>MLADINKE</t>
  </si>
  <si>
    <t>ČLANI</t>
  </si>
  <si>
    <t>ČLANICE</t>
  </si>
  <si>
    <t>BUCHAREST 27.1.2018</t>
  </si>
  <si>
    <t>-</t>
  </si>
  <si>
    <t>PLOVDIV 7.10.2017</t>
  </si>
  <si>
    <t>SOSNOWIEC 22.10.2017</t>
  </si>
  <si>
    <t>BUDAPEST 6.01.2018</t>
  </si>
  <si>
    <t>ZAVIRŠEK ŽORŽ Tei</t>
  </si>
  <si>
    <t>ŠUŠERŠIČ Anastazija</t>
  </si>
  <si>
    <t>ALDERKLAUE 24.3.2018</t>
  </si>
  <si>
    <t>EFC GODOLLO 6.10.2018</t>
  </si>
  <si>
    <t>EFC MOEDLING 13.1.2018</t>
  </si>
  <si>
    <t>EFC EISLINGEN 3.12.2017</t>
  </si>
  <si>
    <t>ECC LONDON 14.10.2018</t>
  </si>
  <si>
    <t>KAMNIK OPEN 29.10.2018</t>
  </si>
  <si>
    <t>1. Prova Nacionale Bastia Umbria 2.11.2018</t>
  </si>
  <si>
    <t>KAMNIK OPEN 28.10.2018</t>
  </si>
  <si>
    <t>VUČKOVIĆ DE NICOLA Marija</t>
  </si>
  <si>
    <t>STOJANOVIĆ Roma</t>
  </si>
  <si>
    <t>KOPITAR Maša</t>
  </si>
  <si>
    <t>STOPAR Klemen</t>
  </si>
  <si>
    <t>ECC SOFIA 17.11.2017</t>
  </si>
  <si>
    <t>ECC EISLINGEN 3.12.2017</t>
  </si>
  <si>
    <t>ECC KONIN 15.9.2018</t>
  </si>
  <si>
    <t>ECC MOEDLING 13.1.2018</t>
  </si>
  <si>
    <t>ECC GODOLLO 6.10.2018</t>
  </si>
  <si>
    <t>ECC MOSCOW 19.11.2017</t>
  </si>
  <si>
    <t>EFC VIENNA 26.02.2018</t>
  </si>
  <si>
    <t>EFC BUDAPEST 13.1.2018</t>
  </si>
  <si>
    <t>EFC VIENNA 26.2.2018</t>
  </si>
  <si>
    <t>EFC MUNCHEN 25.11.2018</t>
  </si>
  <si>
    <t>EFC MUNCHEN 24.11.2017</t>
  </si>
  <si>
    <t>ETROPOLSKI CUP 16.11.2018</t>
  </si>
  <si>
    <t>--</t>
  </si>
  <si>
    <t>BOŽIČNE BORBE 15.12.2018</t>
  </si>
  <si>
    <t>ŽUPAČIČ Polona</t>
  </si>
  <si>
    <t>.</t>
  </si>
  <si>
    <t>LATOKHOV Ostap</t>
  </si>
  <si>
    <t>LEBENIČNIK Neja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</si>
</sst>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90"/>
    </xf>
    <xf numFmtId="164" fontId="0" fillId="0" borderId="0" xfId="0" applyNumberFormat="1"/>
    <xf numFmtId="164" fontId="0" fillId="2" borderId="1" xfId="0" applyNumberForma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164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/>
    <xf numFmtId="0" fontId="0" fillId="2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66"/>
      <color rgb="FFFF99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AH26"/>
  <sheetViews>
    <sheetView topLeftCell="A3" zoomScale="68" workbookViewId="0">
      <selection activeCell="M5" sqref="M5:N5"/>
    </sheetView>
  </sheetViews>
  <sheetFormatPr defaultRowHeight="15" x14ac:dyDescent="0.25"/>
  <cols>
    <col min="2" max="2" width="3.7109375" bestFit="1" customWidth="1"/>
    <col min="3" max="3" width="17.85546875" bestFit="1" customWidth="1"/>
    <col min="4" max="4" width="13.85546875" bestFit="1" customWidth="1"/>
    <col min="6" max="6" width="9.140625" style="5"/>
    <col min="8" max="8" width="9.140625" style="13"/>
    <col min="10" max="10" width="9.140625" style="16"/>
    <col min="12" max="12" width="9.140625" style="13"/>
    <col min="14" max="14" width="9.140625" style="13"/>
    <col min="21" max="21" width="26.7109375" bestFit="1" customWidth="1"/>
    <col min="22" max="22" width="13.85546875" bestFit="1" customWidth="1"/>
  </cols>
  <sheetData>
    <row r="4" spans="2:34" ht="28.5" x14ac:dyDescent="0.45">
      <c r="B4" s="19" t="s">
        <v>62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  <c r="T4" s="19" t="s">
        <v>63</v>
      </c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1"/>
    </row>
    <row r="5" spans="2:34" ht="78" x14ac:dyDescent="0.25">
      <c r="B5" s="4" t="s">
        <v>0</v>
      </c>
      <c r="C5" s="2" t="s">
        <v>1</v>
      </c>
      <c r="D5" s="3" t="s">
        <v>3</v>
      </c>
      <c r="E5" s="24" t="s">
        <v>4</v>
      </c>
      <c r="F5" s="24"/>
      <c r="G5" s="25" t="s">
        <v>71</v>
      </c>
      <c r="H5" s="25"/>
      <c r="I5" s="25" t="s">
        <v>76</v>
      </c>
      <c r="J5" s="25"/>
      <c r="K5" s="25" t="s">
        <v>77</v>
      </c>
      <c r="L5" s="25"/>
      <c r="M5" s="25" t="s">
        <v>96</v>
      </c>
      <c r="N5" s="25"/>
      <c r="O5" s="22"/>
      <c r="P5" s="23"/>
      <c r="T5" s="4" t="s">
        <v>0</v>
      </c>
      <c r="U5" s="2" t="s">
        <v>1</v>
      </c>
      <c r="V5" s="3" t="s">
        <v>3</v>
      </c>
      <c r="W5" s="24" t="s">
        <v>4</v>
      </c>
      <c r="X5" s="24"/>
      <c r="Y5" s="25" t="s">
        <v>76</v>
      </c>
      <c r="Z5" s="25"/>
      <c r="AA5" s="24"/>
      <c r="AB5" s="24"/>
      <c r="AC5" s="24"/>
      <c r="AD5" s="24"/>
      <c r="AE5" s="24"/>
      <c r="AF5" s="24"/>
      <c r="AG5" s="22"/>
      <c r="AH5" s="23"/>
    </row>
    <row r="6" spans="2:34" x14ac:dyDescent="0.25">
      <c r="B6" s="2"/>
      <c r="C6" s="2" t="s">
        <v>8</v>
      </c>
      <c r="D6" s="3" t="s">
        <v>3</v>
      </c>
      <c r="E6" s="2" t="s">
        <v>5</v>
      </c>
      <c r="F6" s="6" t="s">
        <v>6</v>
      </c>
      <c r="G6" s="2" t="s">
        <v>5</v>
      </c>
      <c r="H6" s="14" t="s">
        <v>6</v>
      </c>
      <c r="I6" s="2" t="s">
        <v>5</v>
      </c>
      <c r="J6" s="17" t="s">
        <v>6</v>
      </c>
      <c r="K6" s="2" t="s">
        <v>5</v>
      </c>
      <c r="L6" s="14" t="s">
        <v>6</v>
      </c>
      <c r="M6" s="2" t="s">
        <v>5</v>
      </c>
      <c r="N6" s="31" t="s">
        <v>6</v>
      </c>
      <c r="O6" s="2" t="s">
        <v>5</v>
      </c>
      <c r="P6" s="2" t="s">
        <v>6</v>
      </c>
      <c r="T6" s="2"/>
      <c r="U6" s="2" t="s">
        <v>2</v>
      </c>
      <c r="V6" s="3" t="s">
        <v>7</v>
      </c>
      <c r="W6" s="2" t="s">
        <v>5</v>
      </c>
      <c r="X6" s="2" t="s">
        <v>6</v>
      </c>
      <c r="Y6" s="2" t="s">
        <v>5</v>
      </c>
      <c r="Z6" s="2" t="s">
        <v>6</v>
      </c>
      <c r="AA6" s="2" t="s">
        <v>5</v>
      </c>
      <c r="AB6" s="2" t="s">
        <v>6</v>
      </c>
      <c r="AC6" s="2" t="s">
        <v>5</v>
      </c>
      <c r="AD6" s="2" t="s">
        <v>6</v>
      </c>
      <c r="AE6" s="2" t="s">
        <v>5</v>
      </c>
      <c r="AF6" s="2" t="s">
        <v>6</v>
      </c>
      <c r="AG6" s="2" t="s">
        <v>5</v>
      </c>
      <c r="AH6" s="2" t="s">
        <v>6</v>
      </c>
    </row>
    <row r="7" spans="2:34" x14ac:dyDescent="0.25">
      <c r="B7" s="2">
        <v>1</v>
      </c>
      <c r="C7" s="1" t="s">
        <v>20</v>
      </c>
      <c r="D7" s="8">
        <f>F7+H7+L7+N7+P7</f>
        <v>420.39473684210526</v>
      </c>
      <c r="E7" s="1">
        <v>5</v>
      </c>
      <c r="F7" s="7">
        <f>(((16-E7+1)/16)*150)</f>
        <v>112.5</v>
      </c>
      <c r="G7" s="1">
        <v>1</v>
      </c>
      <c r="H7" s="7">
        <f>(((25-G7+1)/25)*100)</f>
        <v>100</v>
      </c>
      <c r="I7" s="1">
        <v>2</v>
      </c>
      <c r="J7" s="32">
        <f>(((8-I7+1)/8)*150)</f>
        <v>131.25</v>
      </c>
      <c r="K7" s="1">
        <v>81</v>
      </c>
      <c r="L7" s="7">
        <f>(((190-K7+1)/190)*100)</f>
        <v>57.894736842105267</v>
      </c>
      <c r="M7" s="1">
        <v>1</v>
      </c>
      <c r="N7" s="7">
        <f>(((17-M7+1)/17)*150)</f>
        <v>150</v>
      </c>
      <c r="O7" s="1"/>
      <c r="P7" s="2"/>
      <c r="T7" s="2">
        <v>1</v>
      </c>
      <c r="U7" s="1" t="s">
        <v>21</v>
      </c>
      <c r="V7" s="3">
        <f t="shared" ref="V7:V12" si="0">X7+Z7+AB7+AD7+AF7+AH7</f>
        <v>275</v>
      </c>
      <c r="W7" s="1">
        <v>1</v>
      </c>
      <c r="X7" s="9">
        <f>(((4-W7+1)/4)*150)</f>
        <v>150</v>
      </c>
      <c r="Y7" s="1">
        <v>2</v>
      </c>
      <c r="Z7" s="9">
        <f>(((6-Y7+1)/6)*150)</f>
        <v>125</v>
      </c>
      <c r="AA7" s="1"/>
      <c r="AB7" s="9"/>
      <c r="AC7" s="1"/>
      <c r="AD7" s="9"/>
      <c r="AE7" s="1"/>
      <c r="AF7" s="9"/>
      <c r="AG7" s="1"/>
      <c r="AH7" s="1"/>
    </row>
    <row r="8" spans="2:34" x14ac:dyDescent="0.25">
      <c r="B8" s="2">
        <v>2</v>
      </c>
      <c r="C8" s="1" t="s">
        <v>9</v>
      </c>
      <c r="D8" s="8">
        <f>F8+H8+L8+N8+P8</f>
        <v>349.23219814241486</v>
      </c>
      <c r="E8" s="1">
        <v>1</v>
      </c>
      <c r="F8" s="7">
        <f>(((16-E8+1)/16)*150)</f>
        <v>150</v>
      </c>
      <c r="G8" s="1">
        <v>10</v>
      </c>
      <c r="H8" s="7">
        <f>(((25-G8+1)/25)*100)</f>
        <v>64</v>
      </c>
      <c r="I8" s="1">
        <v>3</v>
      </c>
      <c r="J8" s="32">
        <f>(((8-I8+1)/8)*150)</f>
        <v>112.5</v>
      </c>
      <c r="K8" s="1">
        <v>152</v>
      </c>
      <c r="L8" s="7">
        <f>(((190-K8+1)/190)*100)</f>
        <v>20.526315789473685</v>
      </c>
      <c r="M8" s="1">
        <v>5</v>
      </c>
      <c r="N8" s="7">
        <f>(((17-M8+1)/17)*150)</f>
        <v>114.70588235294117</v>
      </c>
      <c r="O8" s="1"/>
      <c r="P8" s="2"/>
      <c r="T8" s="2">
        <v>2</v>
      </c>
      <c r="U8" s="1" t="s">
        <v>25</v>
      </c>
      <c r="V8" s="3">
        <f t="shared" si="0"/>
        <v>212.5</v>
      </c>
      <c r="W8" s="1">
        <v>2</v>
      </c>
      <c r="X8" s="9">
        <f>(((4-W8+1)/4)*150)</f>
        <v>112.5</v>
      </c>
      <c r="Y8" s="1">
        <v>3</v>
      </c>
      <c r="Z8" s="9">
        <f>(((6-Y8+1)/6)*150)</f>
        <v>100</v>
      </c>
      <c r="AA8" s="1"/>
      <c r="AB8" s="9"/>
      <c r="AC8" s="1"/>
      <c r="AD8" s="9"/>
      <c r="AE8" s="1"/>
      <c r="AF8" s="9"/>
      <c r="AG8" s="1"/>
      <c r="AH8" s="1"/>
    </row>
    <row r="9" spans="2:34" x14ac:dyDescent="0.25">
      <c r="B9" s="2">
        <v>3</v>
      </c>
      <c r="C9" s="1" t="s">
        <v>10</v>
      </c>
      <c r="D9" s="8">
        <f>F9+H9+J9+L9+P9</f>
        <v>342.625</v>
      </c>
      <c r="E9" s="1">
        <v>2</v>
      </c>
      <c r="F9" s="7">
        <f>(((16-E9+1)/16)*150)</f>
        <v>140.625</v>
      </c>
      <c r="G9" s="1">
        <v>13</v>
      </c>
      <c r="H9" s="7">
        <f>(((25-G9+1)/25)*100)</f>
        <v>52</v>
      </c>
      <c r="I9" s="1">
        <v>1</v>
      </c>
      <c r="J9" s="9">
        <f>(((8-I9+1)/8)*150)</f>
        <v>150</v>
      </c>
      <c r="K9" s="1" t="s">
        <v>65</v>
      </c>
      <c r="L9" s="7"/>
      <c r="M9" s="1">
        <v>2</v>
      </c>
      <c r="N9" s="33">
        <f>(((17-M9+1)/17)*150)</f>
        <v>141.1764705882353</v>
      </c>
      <c r="O9" s="1"/>
      <c r="P9" s="2"/>
      <c r="T9" s="2">
        <v>3</v>
      </c>
      <c r="U9" s="1" t="s">
        <v>23</v>
      </c>
      <c r="V9" s="3">
        <f t="shared" si="0"/>
        <v>125</v>
      </c>
      <c r="W9" s="1">
        <v>3</v>
      </c>
      <c r="X9" s="9">
        <f>(((4-W9+1)/4)*150)</f>
        <v>75</v>
      </c>
      <c r="Y9" s="1">
        <v>5</v>
      </c>
      <c r="Z9" s="9">
        <f>(((6-Y9+1)/6)*150)</f>
        <v>50</v>
      </c>
      <c r="AA9" s="1"/>
      <c r="AB9" s="9"/>
      <c r="AC9" s="1"/>
      <c r="AD9" s="9"/>
      <c r="AE9" s="1"/>
      <c r="AF9" s="9"/>
      <c r="AG9" s="1"/>
      <c r="AH9" s="1"/>
    </row>
    <row r="10" spans="2:34" x14ac:dyDescent="0.25">
      <c r="B10" s="2">
        <v>4</v>
      </c>
      <c r="C10" s="1" t="s">
        <v>17</v>
      </c>
      <c r="D10" s="8">
        <f>F10+H10+J10+L10+P10</f>
        <v>243.75</v>
      </c>
      <c r="E10" s="1">
        <v>3</v>
      </c>
      <c r="F10" s="7">
        <f>(((16-E10+1)/16)*150)</f>
        <v>131.25</v>
      </c>
      <c r="G10" s="1" t="s">
        <v>65</v>
      </c>
      <c r="H10" s="7"/>
      <c r="I10" s="1">
        <v>3</v>
      </c>
      <c r="J10" s="9">
        <f>(((8-I10+1)/8)*150)</f>
        <v>112.5</v>
      </c>
      <c r="K10" s="1" t="s">
        <v>65</v>
      </c>
      <c r="L10" s="7"/>
      <c r="M10" s="1">
        <v>7</v>
      </c>
      <c r="N10" s="33">
        <f>(((17-M10+1)/17)*150)</f>
        <v>97.058823529411768</v>
      </c>
      <c r="O10" s="1"/>
      <c r="P10" s="2"/>
      <c r="T10" s="2">
        <v>4</v>
      </c>
      <c r="U10" s="1" t="s">
        <v>27</v>
      </c>
      <c r="V10" s="3">
        <f t="shared" si="0"/>
        <v>100</v>
      </c>
      <c r="W10" s="1" t="s">
        <v>65</v>
      </c>
      <c r="X10" s="9"/>
      <c r="Y10" s="1">
        <v>3</v>
      </c>
      <c r="Z10" s="9">
        <f>(((6-Y10+1)/6)*150)</f>
        <v>100</v>
      </c>
      <c r="AA10" s="1"/>
      <c r="AB10" s="9"/>
      <c r="AC10" s="1"/>
      <c r="AD10" s="9"/>
      <c r="AE10" s="1"/>
      <c r="AF10" s="9"/>
      <c r="AG10" s="1"/>
      <c r="AH10" s="1"/>
    </row>
    <row r="11" spans="2:34" x14ac:dyDescent="0.25">
      <c r="B11" s="2">
        <v>5</v>
      </c>
      <c r="C11" s="1" t="s">
        <v>15</v>
      </c>
      <c r="D11" s="8">
        <f>F11+H11+L11+N11+P11</f>
        <v>195.22794117647058</v>
      </c>
      <c r="E11" s="1">
        <v>12</v>
      </c>
      <c r="F11" s="7">
        <f>(((16-E11+1)/16)*150)</f>
        <v>46.875</v>
      </c>
      <c r="G11" s="1">
        <v>22</v>
      </c>
      <c r="H11" s="7">
        <f>(((25-G11+1)/25)*100)</f>
        <v>16</v>
      </c>
      <c r="I11" s="1">
        <v>7</v>
      </c>
      <c r="J11" s="32">
        <f>(((8-I11+1)/8)*150)</f>
        <v>37.5</v>
      </c>
      <c r="K11" s="1" t="s">
        <v>65</v>
      </c>
      <c r="L11" s="7"/>
      <c r="M11" s="1">
        <v>3</v>
      </c>
      <c r="N11" s="7">
        <f>(((17-M11+1)/17)*150)</f>
        <v>132.35294117647058</v>
      </c>
      <c r="O11" s="1"/>
      <c r="P11" s="2"/>
      <c r="T11" s="2">
        <v>5</v>
      </c>
      <c r="U11" s="1" t="s">
        <v>24</v>
      </c>
      <c r="V11" s="3">
        <f t="shared" si="0"/>
        <v>75</v>
      </c>
      <c r="W11" s="1">
        <v>3</v>
      </c>
      <c r="X11" s="9">
        <f>(((4-W11+1)/4)*150)</f>
        <v>75</v>
      </c>
      <c r="Y11" s="1" t="s">
        <v>65</v>
      </c>
      <c r="Z11" s="9"/>
      <c r="AA11" s="1"/>
      <c r="AB11" s="9"/>
      <c r="AC11" s="1"/>
      <c r="AD11" s="9"/>
      <c r="AE11" s="1"/>
      <c r="AF11" s="9"/>
      <c r="AG11" s="1"/>
      <c r="AH11" s="1"/>
    </row>
    <row r="12" spans="2:34" x14ac:dyDescent="0.25">
      <c r="B12" s="2">
        <v>6</v>
      </c>
      <c r="C12" s="1" t="s">
        <v>13</v>
      </c>
      <c r="D12" s="8">
        <f>F12+H12+J12+L12+N12+P12</f>
        <v>131.25</v>
      </c>
      <c r="E12" s="1">
        <v>3</v>
      </c>
      <c r="F12" s="7">
        <f>(((16-E12+1)/16)*150)</f>
        <v>131.25</v>
      </c>
      <c r="G12" s="1" t="s">
        <v>65</v>
      </c>
      <c r="H12" s="7"/>
      <c r="I12" s="1" t="s">
        <v>65</v>
      </c>
      <c r="J12" s="9"/>
      <c r="K12" s="1" t="s">
        <v>65</v>
      </c>
      <c r="L12" s="7"/>
      <c r="M12" s="1" t="s">
        <v>65</v>
      </c>
      <c r="N12" s="7"/>
      <c r="O12" s="1"/>
      <c r="P12" s="2"/>
      <c r="T12" s="2">
        <v>6</v>
      </c>
      <c r="U12" s="1" t="s">
        <v>79</v>
      </c>
      <c r="V12" s="3">
        <f t="shared" si="0"/>
        <v>25</v>
      </c>
      <c r="W12" s="1" t="s">
        <v>65</v>
      </c>
      <c r="X12" s="9"/>
      <c r="Y12" s="1">
        <v>6</v>
      </c>
      <c r="Z12" s="9">
        <f>(((6-Y12+1)/6)*150)</f>
        <v>25</v>
      </c>
      <c r="AA12" s="1"/>
      <c r="AB12" s="9"/>
      <c r="AC12" s="1"/>
      <c r="AD12" s="9"/>
      <c r="AE12" s="1"/>
      <c r="AF12" s="9"/>
      <c r="AG12" s="1"/>
      <c r="AH12" s="1"/>
    </row>
    <row r="13" spans="2:34" x14ac:dyDescent="0.25">
      <c r="B13" s="2">
        <v>7</v>
      </c>
      <c r="C13" s="1" t="s">
        <v>16</v>
      </c>
      <c r="D13" s="8">
        <f>F13+H13+J13+L13+N13+P13</f>
        <v>108.08823529411765</v>
      </c>
      <c r="E13" s="1">
        <v>13</v>
      </c>
      <c r="F13" s="7">
        <f>(((16-E13+1)/16)*150)</f>
        <v>37.5</v>
      </c>
      <c r="G13" s="1" t="s">
        <v>65</v>
      </c>
      <c r="H13" s="7"/>
      <c r="I13" s="1" t="s">
        <v>65</v>
      </c>
      <c r="J13" s="9"/>
      <c r="K13" s="1" t="s">
        <v>65</v>
      </c>
      <c r="L13" s="7"/>
      <c r="M13" s="1">
        <v>10</v>
      </c>
      <c r="N13" s="7">
        <f>(((17-M13+1)/17)*150)</f>
        <v>70.588235294117652</v>
      </c>
      <c r="O13" s="1"/>
      <c r="P13" s="2"/>
      <c r="T13" s="2">
        <v>7</v>
      </c>
      <c r="U13" s="1"/>
      <c r="V13" s="3"/>
      <c r="W13" s="1"/>
      <c r="X13" s="9"/>
      <c r="Y13" s="1"/>
      <c r="Z13" s="9"/>
      <c r="AA13" s="1"/>
      <c r="AB13" s="9"/>
      <c r="AC13" s="1"/>
      <c r="AD13" s="9"/>
      <c r="AE13" s="1"/>
      <c r="AF13" s="9"/>
      <c r="AG13" s="1"/>
      <c r="AH13" s="1"/>
    </row>
    <row r="14" spans="2:34" x14ac:dyDescent="0.25">
      <c r="B14" s="2">
        <v>8</v>
      </c>
      <c r="C14" s="1" t="s">
        <v>12</v>
      </c>
      <c r="D14" s="8">
        <f>F14+H14+J14+L14+N14+P14</f>
        <v>103.125</v>
      </c>
      <c r="E14" s="1">
        <v>6</v>
      </c>
      <c r="F14" s="7">
        <f>(((16-E14+1)/16)*150)</f>
        <v>103.125</v>
      </c>
      <c r="G14" s="1" t="s">
        <v>65</v>
      </c>
      <c r="H14" s="7"/>
      <c r="I14" s="1" t="s">
        <v>65</v>
      </c>
      <c r="J14" s="9"/>
      <c r="K14" s="1" t="s">
        <v>65</v>
      </c>
      <c r="L14" s="7"/>
      <c r="M14" s="1" t="s">
        <v>65</v>
      </c>
      <c r="N14" s="7"/>
      <c r="O14" s="1"/>
      <c r="P14" s="2"/>
      <c r="T14" s="2">
        <v>8</v>
      </c>
      <c r="U14" s="1"/>
      <c r="V14" s="3"/>
      <c r="W14" s="1"/>
      <c r="X14" s="9"/>
      <c r="Y14" s="1"/>
      <c r="Z14" s="9"/>
      <c r="AA14" s="1"/>
      <c r="AB14" s="9"/>
      <c r="AC14" s="1"/>
      <c r="AD14" s="9"/>
      <c r="AE14" s="1"/>
      <c r="AF14" s="9"/>
      <c r="AG14" s="1"/>
      <c r="AH14" s="1"/>
    </row>
    <row r="15" spans="2:34" x14ac:dyDescent="0.25">
      <c r="B15" s="2">
        <v>9</v>
      </c>
      <c r="C15" s="1" t="s">
        <v>11</v>
      </c>
      <c r="D15" s="8">
        <f>F15+H15+J15+L15+N15+P15</f>
        <v>75</v>
      </c>
      <c r="E15" s="1">
        <v>9</v>
      </c>
      <c r="F15" s="7">
        <f>(((16-E15+1)/16)*150)</f>
        <v>75</v>
      </c>
      <c r="G15" s="1" t="s">
        <v>65</v>
      </c>
      <c r="H15" s="7"/>
      <c r="I15" s="1" t="s">
        <v>65</v>
      </c>
      <c r="J15" s="9"/>
      <c r="K15" s="1" t="s">
        <v>65</v>
      </c>
      <c r="L15" s="7"/>
      <c r="M15" s="1" t="s">
        <v>65</v>
      </c>
      <c r="N15" s="7"/>
      <c r="O15" s="1"/>
      <c r="P15" s="2"/>
      <c r="T15" s="2">
        <v>9</v>
      </c>
      <c r="U15" s="1"/>
      <c r="V15" s="3"/>
      <c r="W15" s="1"/>
      <c r="X15" s="9"/>
      <c r="Y15" s="1"/>
      <c r="Z15" s="9"/>
      <c r="AA15" s="1"/>
      <c r="AB15" s="9"/>
      <c r="AC15" s="1"/>
      <c r="AD15" s="9"/>
      <c r="AE15" s="1"/>
      <c r="AF15" s="9"/>
      <c r="AG15" s="1"/>
      <c r="AH15" s="1"/>
    </row>
    <row r="16" spans="2:34" x14ac:dyDescent="0.25">
      <c r="B16" s="2">
        <v>10</v>
      </c>
      <c r="C16" s="1" t="s">
        <v>14</v>
      </c>
      <c r="D16" s="8">
        <f>F16+H16+J16+L16+N16+P16</f>
        <v>56.25</v>
      </c>
      <c r="E16" s="1">
        <v>11</v>
      </c>
      <c r="F16" s="7">
        <f>(((16-E16+1)/16)*150)</f>
        <v>56.25</v>
      </c>
      <c r="G16" s="1" t="s">
        <v>65</v>
      </c>
      <c r="H16" s="7"/>
      <c r="I16" s="1" t="s">
        <v>65</v>
      </c>
      <c r="J16" s="9"/>
      <c r="K16" s="1" t="s">
        <v>65</v>
      </c>
      <c r="L16" s="7"/>
      <c r="M16" s="1" t="s">
        <v>65</v>
      </c>
      <c r="N16" s="7"/>
      <c r="O16" s="1"/>
      <c r="P16" s="2"/>
      <c r="T16" s="2">
        <v>10</v>
      </c>
      <c r="U16" s="1"/>
      <c r="V16" s="3"/>
      <c r="W16" s="1"/>
      <c r="X16" s="9"/>
      <c r="Y16" s="1"/>
      <c r="Z16" s="9"/>
      <c r="AA16" s="1"/>
      <c r="AB16" s="9"/>
      <c r="AC16" s="1"/>
      <c r="AD16" s="9"/>
      <c r="AE16" s="1"/>
      <c r="AF16" s="9"/>
      <c r="AG16" s="1"/>
      <c r="AH16" s="1"/>
    </row>
    <row r="17" spans="2:34" x14ac:dyDescent="0.25">
      <c r="B17" s="2">
        <v>11</v>
      </c>
      <c r="C17" s="1" t="s">
        <v>36</v>
      </c>
      <c r="D17" s="8">
        <f>F17+H17+J17+L17+N17+P17</f>
        <v>35.294117647058826</v>
      </c>
      <c r="E17" s="1" t="s">
        <v>65</v>
      </c>
      <c r="F17" s="7"/>
      <c r="G17" s="1" t="s">
        <v>65</v>
      </c>
      <c r="H17" s="7"/>
      <c r="I17" s="1" t="s">
        <v>65</v>
      </c>
      <c r="J17" s="9"/>
      <c r="K17" s="1" t="s">
        <v>65</v>
      </c>
      <c r="L17" s="7"/>
      <c r="M17" s="1">
        <v>14</v>
      </c>
      <c r="N17" s="7">
        <f>(((17-M17+1)/17)*150)</f>
        <v>35.294117647058826</v>
      </c>
      <c r="O17" s="1"/>
      <c r="P17" s="2"/>
      <c r="T17" s="2">
        <v>11</v>
      </c>
      <c r="U17" s="1"/>
      <c r="V17" s="3"/>
      <c r="W17" s="1"/>
      <c r="X17" s="9"/>
      <c r="Y17" s="1"/>
      <c r="Z17" s="9"/>
      <c r="AA17" s="1"/>
      <c r="AB17" s="9"/>
      <c r="AC17" s="1"/>
      <c r="AD17" s="9"/>
      <c r="AE17" s="1"/>
      <c r="AF17" s="9"/>
      <c r="AG17" s="1"/>
      <c r="AH17" s="1"/>
    </row>
    <row r="18" spans="2:34" x14ac:dyDescent="0.25">
      <c r="B18" s="2">
        <v>12</v>
      </c>
      <c r="C18" s="1" t="s">
        <v>18</v>
      </c>
      <c r="D18" s="8">
        <f>F18+H18+J18+L18+N18+P18</f>
        <v>18.75</v>
      </c>
      <c r="E18" s="1">
        <v>15</v>
      </c>
      <c r="F18" s="7">
        <f>(((16-E18+1)/16)*150)</f>
        <v>18.75</v>
      </c>
      <c r="G18" s="1" t="s">
        <v>65</v>
      </c>
      <c r="H18" s="7"/>
      <c r="I18" s="1" t="s">
        <v>65</v>
      </c>
      <c r="J18" s="9"/>
      <c r="K18" s="1" t="s">
        <v>65</v>
      </c>
      <c r="L18" s="7"/>
      <c r="M18" s="1" t="s">
        <v>65</v>
      </c>
      <c r="N18" s="7"/>
      <c r="O18" s="1"/>
      <c r="P18" s="2"/>
      <c r="T18" s="2">
        <v>12</v>
      </c>
      <c r="U18" s="1"/>
      <c r="V18" s="3"/>
      <c r="W18" s="1"/>
      <c r="X18" s="9"/>
      <c r="Y18" s="1"/>
      <c r="Z18" s="9"/>
      <c r="AA18" s="1"/>
      <c r="AB18" s="9"/>
      <c r="AC18" s="1"/>
      <c r="AD18" s="9"/>
      <c r="AE18" s="1"/>
      <c r="AF18" s="9"/>
      <c r="AG18" s="1"/>
      <c r="AH18" s="1"/>
    </row>
    <row r="19" spans="2:34" x14ac:dyDescent="0.25">
      <c r="B19" s="2">
        <v>13</v>
      </c>
      <c r="C19" s="1" t="s">
        <v>19</v>
      </c>
      <c r="D19" s="8">
        <f>F19+H19+J19+L19+N19+P19</f>
        <v>9.375</v>
      </c>
      <c r="E19" s="1">
        <v>16</v>
      </c>
      <c r="F19" s="7">
        <f>(((16-E19+1)/16)*150)</f>
        <v>9.375</v>
      </c>
      <c r="G19" s="1" t="s">
        <v>65</v>
      </c>
      <c r="H19" s="7"/>
      <c r="I19" s="1" t="s">
        <v>65</v>
      </c>
      <c r="J19" s="9"/>
      <c r="K19" s="1" t="s">
        <v>65</v>
      </c>
      <c r="L19" s="7"/>
      <c r="M19" s="1" t="s">
        <v>65</v>
      </c>
      <c r="N19" s="7"/>
      <c r="O19" s="1"/>
      <c r="P19" s="2"/>
      <c r="T19" s="2">
        <v>13</v>
      </c>
      <c r="U19" s="1"/>
      <c r="V19" s="3"/>
      <c r="W19" s="1"/>
      <c r="X19" s="9"/>
      <c r="Y19" s="1"/>
      <c r="Z19" s="9"/>
      <c r="AA19" s="1"/>
      <c r="AB19" s="9"/>
      <c r="AC19" s="1"/>
      <c r="AD19" s="9"/>
      <c r="AE19" s="1"/>
      <c r="AF19" s="9"/>
      <c r="AG19" s="1"/>
      <c r="AH19" s="1"/>
    </row>
    <row r="20" spans="2:34" x14ac:dyDescent="0.25">
      <c r="B20" s="2">
        <v>14</v>
      </c>
      <c r="C20" s="1" t="s">
        <v>97</v>
      </c>
      <c r="D20" s="8">
        <f>F20+H20+J20+L20+N20+P20</f>
        <v>8.8235294117647065</v>
      </c>
      <c r="E20" s="1" t="s">
        <v>65</v>
      </c>
      <c r="F20" s="7"/>
      <c r="G20" s="1" t="s">
        <v>65</v>
      </c>
      <c r="H20" s="7"/>
      <c r="I20" s="1" t="s">
        <v>65</v>
      </c>
      <c r="J20" s="9"/>
      <c r="K20" s="1" t="s">
        <v>65</v>
      </c>
      <c r="L20" s="7"/>
      <c r="M20" s="1">
        <v>17</v>
      </c>
      <c r="N20" s="7">
        <f>(((17-M20+1)/17)*150)</f>
        <v>8.8235294117647065</v>
      </c>
      <c r="O20" s="1"/>
      <c r="P20" s="2"/>
      <c r="T20" s="2">
        <v>14</v>
      </c>
      <c r="U20" s="1"/>
      <c r="V20" s="3"/>
      <c r="W20" s="1"/>
      <c r="X20" s="9"/>
      <c r="Y20" s="1"/>
      <c r="Z20" s="9"/>
      <c r="AA20" s="1"/>
      <c r="AB20" s="9"/>
      <c r="AC20" s="1"/>
      <c r="AD20" s="9"/>
      <c r="AE20" s="1"/>
      <c r="AF20" s="9"/>
      <c r="AG20" s="1"/>
      <c r="AH20" s="1"/>
    </row>
    <row r="21" spans="2:34" x14ac:dyDescent="0.25">
      <c r="B21" s="2">
        <v>15</v>
      </c>
      <c r="C21" s="1"/>
      <c r="D21" s="8"/>
      <c r="E21" s="1"/>
      <c r="F21" s="7"/>
      <c r="G21" s="1"/>
      <c r="H21" s="7"/>
      <c r="I21" s="1" t="s">
        <v>65</v>
      </c>
      <c r="J21" s="9"/>
      <c r="K21" s="1" t="s">
        <v>65</v>
      </c>
      <c r="L21" s="7"/>
      <c r="M21" s="1" t="s">
        <v>65</v>
      </c>
      <c r="N21" s="7"/>
      <c r="O21" s="1"/>
      <c r="P21" s="2"/>
      <c r="T21" s="2">
        <v>15</v>
      </c>
      <c r="U21" s="1"/>
      <c r="V21" s="3"/>
      <c r="W21" s="1"/>
      <c r="X21" s="9"/>
      <c r="Y21" s="1"/>
      <c r="Z21" s="9"/>
      <c r="AA21" s="1"/>
      <c r="AB21" s="9"/>
      <c r="AC21" s="1"/>
      <c r="AD21" s="9"/>
      <c r="AE21" s="1"/>
      <c r="AF21" s="9"/>
      <c r="AG21" s="1"/>
      <c r="AH21" s="1"/>
    </row>
    <row r="22" spans="2:34" x14ac:dyDescent="0.25">
      <c r="B22" s="2">
        <v>16</v>
      </c>
      <c r="C22" s="1"/>
      <c r="D22" s="8"/>
      <c r="E22" s="1"/>
      <c r="F22" s="7"/>
      <c r="G22" s="1"/>
      <c r="H22" s="7"/>
      <c r="I22" s="1" t="s">
        <v>65</v>
      </c>
      <c r="J22" s="9"/>
      <c r="K22" s="1" t="s">
        <v>65</v>
      </c>
      <c r="L22" s="7"/>
      <c r="M22" s="1"/>
      <c r="N22" s="7"/>
      <c r="O22" s="1"/>
      <c r="P22" s="2"/>
      <c r="T22" s="2">
        <v>16</v>
      </c>
      <c r="U22" s="1"/>
      <c r="V22" s="3"/>
      <c r="W22" s="1"/>
      <c r="X22" s="9"/>
      <c r="Y22" s="1"/>
      <c r="Z22" s="9"/>
      <c r="AA22" s="1"/>
      <c r="AB22" s="9"/>
      <c r="AC22" s="1"/>
      <c r="AD22" s="9"/>
      <c r="AE22" s="1"/>
      <c r="AF22" s="9"/>
      <c r="AG22" s="1"/>
      <c r="AH22" s="1"/>
    </row>
    <row r="23" spans="2:34" x14ac:dyDescent="0.25">
      <c r="B23" s="2">
        <v>17</v>
      </c>
      <c r="C23" s="1"/>
      <c r="D23" s="8"/>
      <c r="E23" s="1"/>
      <c r="F23" s="6"/>
      <c r="G23" s="1"/>
      <c r="H23" s="7"/>
      <c r="I23" s="1"/>
      <c r="J23" s="9"/>
      <c r="K23" s="1"/>
      <c r="L23" s="7"/>
      <c r="M23" s="1"/>
      <c r="N23" s="7"/>
      <c r="O23" s="1"/>
      <c r="P23" s="2"/>
      <c r="T23" s="2">
        <v>17</v>
      </c>
      <c r="U23" s="1"/>
      <c r="V23" s="3"/>
      <c r="W23" s="1"/>
      <c r="X23" s="9"/>
      <c r="Y23" s="1"/>
      <c r="Z23" s="9"/>
      <c r="AA23" s="1"/>
      <c r="AB23" s="9"/>
      <c r="AC23" s="1"/>
      <c r="AD23" s="9"/>
      <c r="AE23" s="1"/>
      <c r="AF23" s="9"/>
      <c r="AG23" s="1"/>
      <c r="AH23" s="1"/>
    </row>
    <row r="24" spans="2:34" x14ac:dyDescent="0.25">
      <c r="B24" s="2">
        <v>18</v>
      </c>
      <c r="C24" s="1"/>
      <c r="D24" s="8"/>
      <c r="E24" s="1"/>
      <c r="F24" s="6"/>
      <c r="G24" s="1"/>
      <c r="H24" s="7"/>
      <c r="I24" s="1"/>
      <c r="J24" s="9"/>
      <c r="K24" s="1"/>
      <c r="L24" s="7"/>
      <c r="M24" s="1"/>
      <c r="N24" s="7"/>
      <c r="O24" s="1"/>
      <c r="P24" s="2"/>
      <c r="T24" s="2">
        <v>18</v>
      </c>
      <c r="U24" s="1"/>
      <c r="V24" s="3"/>
      <c r="W24" s="1"/>
      <c r="X24" s="9"/>
      <c r="Y24" s="1"/>
      <c r="Z24" s="9"/>
      <c r="AA24" s="1"/>
      <c r="AB24" s="9"/>
      <c r="AC24" s="1"/>
      <c r="AD24" s="9"/>
      <c r="AE24" s="1"/>
      <c r="AF24" s="9"/>
      <c r="AG24" s="1"/>
      <c r="AH24" s="1"/>
    </row>
    <row r="25" spans="2:34" x14ac:dyDescent="0.25">
      <c r="B25" s="2">
        <v>19</v>
      </c>
      <c r="C25" s="1"/>
      <c r="D25" s="8"/>
      <c r="E25" s="1"/>
      <c r="F25" s="6"/>
      <c r="G25" s="1"/>
      <c r="H25" s="7"/>
      <c r="I25" s="1"/>
      <c r="J25" s="9"/>
      <c r="K25" s="1"/>
      <c r="L25" s="7"/>
      <c r="M25" s="1"/>
      <c r="N25" s="7"/>
      <c r="O25" s="1"/>
      <c r="P25" s="2"/>
      <c r="T25" s="2">
        <v>19</v>
      </c>
      <c r="U25" s="1"/>
      <c r="V25" s="3"/>
      <c r="W25" s="1"/>
      <c r="X25" s="9"/>
      <c r="Y25" s="1"/>
      <c r="Z25" s="9"/>
      <c r="AA25" s="1"/>
      <c r="AB25" s="9"/>
      <c r="AC25" s="1"/>
      <c r="AD25" s="9"/>
      <c r="AE25" s="1"/>
      <c r="AF25" s="9"/>
      <c r="AG25" s="1"/>
      <c r="AH25" s="1"/>
    </row>
    <row r="26" spans="2:34" x14ac:dyDescent="0.25">
      <c r="B26" s="2">
        <v>20</v>
      </c>
      <c r="C26" s="1"/>
      <c r="D26" s="8"/>
      <c r="E26" s="1"/>
      <c r="F26" s="6"/>
      <c r="G26" s="1"/>
      <c r="H26" s="7"/>
      <c r="I26" s="1"/>
      <c r="J26" s="9"/>
      <c r="K26" s="1"/>
      <c r="L26" s="7"/>
      <c r="M26" s="1"/>
      <c r="N26" s="7"/>
      <c r="O26" s="1"/>
      <c r="P26" s="2"/>
      <c r="T26" s="2">
        <v>20</v>
      </c>
      <c r="U26" s="1"/>
      <c r="V26" s="3"/>
      <c r="W26" s="1"/>
      <c r="X26" s="9"/>
      <c r="Y26" s="1"/>
      <c r="Z26" s="9"/>
      <c r="AA26" s="1"/>
      <c r="AB26" s="9"/>
      <c r="AC26" s="1"/>
      <c r="AD26" s="9"/>
      <c r="AE26" s="1"/>
      <c r="AF26" s="9"/>
      <c r="AG26" s="1"/>
      <c r="AH26" s="1"/>
    </row>
  </sheetData>
  <sortState ref="C7:P26">
    <sortCondition descending="1" ref="D7:D26"/>
  </sortState>
  <mergeCells count="14">
    <mergeCell ref="B4:P4"/>
    <mergeCell ref="O5:P5"/>
    <mergeCell ref="T4:AH4"/>
    <mergeCell ref="AG5:AH5"/>
    <mergeCell ref="W5:X5"/>
    <mergeCell ref="Y5:Z5"/>
    <mergeCell ref="AA5:AB5"/>
    <mergeCell ref="AC5:AD5"/>
    <mergeCell ref="AE5:AF5"/>
    <mergeCell ref="E5:F5"/>
    <mergeCell ref="G5:H5"/>
    <mergeCell ref="I5:J5"/>
    <mergeCell ref="K5:L5"/>
    <mergeCell ref="M5:N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DA194-0847-4417-B633-981CD31D575C}">
  <dimension ref="B2:AF24"/>
  <sheetViews>
    <sheetView topLeftCell="B1" zoomScale="77" workbookViewId="0">
      <selection activeCell="O3" sqref="O3:P3"/>
    </sheetView>
  </sheetViews>
  <sheetFormatPr defaultRowHeight="15" x14ac:dyDescent="0.25"/>
  <cols>
    <col min="3" max="3" width="17.85546875" bestFit="1" customWidth="1"/>
    <col min="4" max="4" width="13.85546875" style="5" bestFit="1" customWidth="1"/>
    <col min="6" max="6" width="9.140625" style="5"/>
    <col min="8" max="8" width="9.140625" style="5"/>
    <col min="10" max="10" width="9.140625" style="5"/>
    <col min="12" max="12" width="9.140625" style="5"/>
    <col min="14" max="14" width="9.140625" style="5"/>
    <col min="16" max="16" width="9.140625" style="5"/>
    <col min="19" max="19" width="19.85546875" bestFit="1" customWidth="1"/>
    <col min="20" max="20" width="14.7109375" style="5" bestFit="1" customWidth="1"/>
    <col min="22" max="22" width="9.140625" style="5"/>
  </cols>
  <sheetData>
    <row r="2" spans="2:32" ht="28.5" x14ac:dyDescent="0.45">
      <c r="B2" s="19" t="s">
        <v>60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  <c r="R2" s="19" t="s">
        <v>61</v>
      </c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2:32" ht="78" x14ac:dyDescent="0.25">
      <c r="B3" s="4" t="s">
        <v>0</v>
      </c>
      <c r="C3" s="2" t="s">
        <v>1</v>
      </c>
      <c r="D3" s="8" t="s">
        <v>3</v>
      </c>
      <c r="E3" s="24" t="s">
        <v>4</v>
      </c>
      <c r="F3" s="24"/>
      <c r="G3" s="25" t="s">
        <v>66</v>
      </c>
      <c r="H3" s="25"/>
      <c r="I3" s="25" t="s">
        <v>67</v>
      </c>
      <c r="J3" s="25"/>
      <c r="K3" s="25" t="s">
        <v>68</v>
      </c>
      <c r="L3" s="25"/>
      <c r="M3" s="25" t="s">
        <v>78</v>
      </c>
      <c r="N3" s="25"/>
      <c r="O3" s="25" t="s">
        <v>96</v>
      </c>
      <c r="P3" s="25"/>
      <c r="R3" s="4" t="s">
        <v>0</v>
      </c>
      <c r="S3" s="2" t="s">
        <v>1</v>
      </c>
      <c r="T3" s="8" t="s">
        <v>3</v>
      </c>
      <c r="U3" s="24" t="s">
        <v>4</v>
      </c>
      <c r="V3" s="24"/>
      <c r="W3" s="24"/>
      <c r="X3" s="24"/>
      <c r="Y3" s="24"/>
      <c r="Z3" s="24"/>
      <c r="AA3" s="24"/>
      <c r="AB3" s="24"/>
      <c r="AC3" s="24"/>
      <c r="AD3" s="24"/>
      <c r="AE3" s="22"/>
      <c r="AF3" s="23"/>
    </row>
    <row r="4" spans="2:32" x14ac:dyDescent="0.25">
      <c r="B4" s="2"/>
      <c r="C4" s="2" t="s">
        <v>8</v>
      </c>
      <c r="D4" s="8" t="s">
        <v>7</v>
      </c>
      <c r="E4" s="2" t="s">
        <v>5</v>
      </c>
      <c r="F4" s="6" t="s">
        <v>6</v>
      </c>
      <c r="G4" s="2" t="s">
        <v>5</v>
      </c>
      <c r="H4" s="6" t="s">
        <v>6</v>
      </c>
      <c r="I4" s="2" t="s">
        <v>5</v>
      </c>
      <c r="J4" s="6" t="s">
        <v>6</v>
      </c>
      <c r="K4" s="2" t="s">
        <v>5</v>
      </c>
      <c r="L4" s="6" t="s">
        <v>6</v>
      </c>
      <c r="M4" s="2" t="s">
        <v>5</v>
      </c>
      <c r="N4" s="6" t="s">
        <v>6</v>
      </c>
      <c r="O4" s="2" t="s">
        <v>5</v>
      </c>
      <c r="P4" s="6" t="s">
        <v>6</v>
      </c>
      <c r="R4" s="2"/>
      <c r="S4" s="2" t="s">
        <v>8</v>
      </c>
      <c r="T4" s="8" t="s">
        <v>7</v>
      </c>
      <c r="U4" s="2" t="s">
        <v>5</v>
      </c>
      <c r="V4" s="6" t="s">
        <v>6</v>
      </c>
      <c r="W4" s="2" t="s">
        <v>5</v>
      </c>
      <c r="X4" s="2" t="s">
        <v>6</v>
      </c>
      <c r="Y4" s="2" t="s">
        <v>5</v>
      </c>
      <c r="Z4" s="2" t="s">
        <v>6</v>
      </c>
      <c r="AA4" s="2" t="s">
        <v>5</v>
      </c>
      <c r="AB4" s="2" t="s">
        <v>6</v>
      </c>
      <c r="AC4" s="2" t="s">
        <v>5</v>
      </c>
      <c r="AD4" s="2" t="s">
        <v>6</v>
      </c>
      <c r="AE4" s="2" t="s">
        <v>5</v>
      </c>
      <c r="AF4" s="2" t="s">
        <v>6</v>
      </c>
    </row>
    <row r="5" spans="2:32" x14ac:dyDescent="0.25">
      <c r="B5" s="2">
        <v>1</v>
      </c>
      <c r="C5" s="1" t="s">
        <v>17</v>
      </c>
      <c r="D5" s="8">
        <f>F5+H5+J5+L5+P5</f>
        <v>292.0859213250518</v>
      </c>
      <c r="E5" s="1">
        <v>3</v>
      </c>
      <c r="F5" s="7">
        <f>(((9-E5+1)/9)*150)</f>
        <v>116.66666666666667</v>
      </c>
      <c r="G5" s="1">
        <v>114</v>
      </c>
      <c r="H5" s="7">
        <f>(((138-G5+1)/138)*300)</f>
        <v>54.347826086956523</v>
      </c>
      <c r="I5" s="1">
        <v>140</v>
      </c>
      <c r="J5" s="7">
        <f>(((143-I5+1)/140)*300)</f>
        <v>8.5714285714285712</v>
      </c>
      <c r="K5" s="1" t="s">
        <v>65</v>
      </c>
      <c r="L5" s="7"/>
      <c r="M5" s="1">
        <v>3</v>
      </c>
      <c r="N5" s="33">
        <f>(((7-M5+1)/7)*150)</f>
        <v>107.14285714285714</v>
      </c>
      <c r="O5" s="1">
        <v>3</v>
      </c>
      <c r="P5" s="7">
        <f>(((8-O5+1)/8)*150)</f>
        <v>112.5</v>
      </c>
      <c r="R5" s="2">
        <v>1</v>
      </c>
      <c r="S5" s="1" t="s">
        <v>27</v>
      </c>
      <c r="T5" s="8">
        <f t="shared" ref="T5:T24" si="0">V5+X5+Z5+AB5+AD5+AF5</f>
        <v>150</v>
      </c>
      <c r="U5" s="1">
        <v>1</v>
      </c>
      <c r="V5" s="7">
        <f t="shared" ref="V5:V12" si="1">(((8-U5+1)/8)*150)</f>
        <v>150</v>
      </c>
      <c r="W5" s="1"/>
      <c r="X5" s="9"/>
      <c r="Y5" s="1"/>
      <c r="Z5" s="9"/>
      <c r="AA5" s="1"/>
      <c r="AB5" s="9"/>
      <c r="AC5" s="1"/>
      <c r="AD5" s="9"/>
      <c r="AE5" s="1"/>
      <c r="AF5" s="9"/>
    </row>
    <row r="6" spans="2:32" x14ac:dyDescent="0.25">
      <c r="B6" s="2">
        <v>2</v>
      </c>
      <c r="C6" s="1" t="s">
        <v>9</v>
      </c>
      <c r="D6" s="8">
        <f>F6+H6+J6+L6+P6</f>
        <v>290.19047619047615</v>
      </c>
      <c r="E6" s="1">
        <v>2</v>
      </c>
      <c r="F6" s="7">
        <f>(((9-E6+1)/9)*150)</f>
        <v>133.33333333333331</v>
      </c>
      <c r="G6" s="1" t="s">
        <v>65</v>
      </c>
      <c r="H6" s="7"/>
      <c r="I6" s="1" t="s">
        <v>65</v>
      </c>
      <c r="J6" s="7"/>
      <c r="K6" s="1">
        <v>172</v>
      </c>
      <c r="L6" s="7">
        <f>(((175-K6+1)/175)*300)</f>
        <v>6.8571428571428568</v>
      </c>
      <c r="M6" s="1">
        <v>1</v>
      </c>
      <c r="N6" s="33">
        <f>(((7-M6+1)/7)*150)</f>
        <v>150</v>
      </c>
      <c r="O6" s="1">
        <v>1</v>
      </c>
      <c r="P6" s="7">
        <f>(((8-O6+1)/8)*150)</f>
        <v>150</v>
      </c>
      <c r="R6" s="2">
        <v>2</v>
      </c>
      <c r="S6" s="1" t="s">
        <v>23</v>
      </c>
      <c r="T6" s="8">
        <f t="shared" si="0"/>
        <v>131.25</v>
      </c>
      <c r="U6" s="1">
        <v>2</v>
      </c>
      <c r="V6" s="7">
        <f t="shared" si="1"/>
        <v>131.25</v>
      </c>
      <c r="W6" s="1"/>
      <c r="X6" s="9"/>
      <c r="Y6" s="1"/>
      <c r="Z6" s="9"/>
      <c r="AA6" s="1"/>
      <c r="AB6" s="9"/>
      <c r="AC6" s="1"/>
      <c r="AD6" s="9"/>
      <c r="AE6" s="1"/>
      <c r="AF6" s="9"/>
    </row>
    <row r="7" spans="2:32" x14ac:dyDescent="0.25">
      <c r="B7" s="2">
        <v>3</v>
      </c>
      <c r="C7" s="1" t="s">
        <v>10</v>
      </c>
      <c r="D7" s="8">
        <f>F7+H7+J7+L7+P7</f>
        <v>281.25</v>
      </c>
      <c r="E7" s="1">
        <v>1</v>
      </c>
      <c r="F7" s="7">
        <f>(((9-E7+1)/9)*150)</f>
        <v>150</v>
      </c>
      <c r="G7" s="1" t="s">
        <v>65</v>
      </c>
      <c r="H7" s="7"/>
      <c r="I7" s="1" t="s">
        <v>65</v>
      </c>
      <c r="J7" s="7"/>
      <c r="K7" s="1" t="s">
        <v>65</v>
      </c>
      <c r="L7" s="7"/>
      <c r="M7" s="1">
        <v>2</v>
      </c>
      <c r="N7" s="33">
        <f>(((7-M7+1)/7)*150)</f>
        <v>128.57142857142856</v>
      </c>
      <c r="O7" s="1">
        <v>2</v>
      </c>
      <c r="P7" s="7">
        <f>(((8-O7+1)/8)*150)</f>
        <v>131.25</v>
      </c>
      <c r="R7" s="2">
        <v>3</v>
      </c>
      <c r="S7" s="1" t="s">
        <v>25</v>
      </c>
      <c r="T7" s="8">
        <f t="shared" si="0"/>
        <v>112.5</v>
      </c>
      <c r="U7" s="1">
        <v>3</v>
      </c>
      <c r="V7" s="7">
        <f t="shared" si="1"/>
        <v>112.5</v>
      </c>
      <c r="W7" s="1"/>
      <c r="X7" s="9"/>
      <c r="Y7" s="1"/>
      <c r="Z7" s="9"/>
      <c r="AA7" s="1"/>
      <c r="AB7" s="9"/>
      <c r="AC7" s="1"/>
      <c r="AD7" s="9"/>
      <c r="AE7" s="1"/>
      <c r="AF7" s="9"/>
    </row>
    <row r="8" spans="2:32" x14ac:dyDescent="0.25">
      <c r="B8" s="2">
        <v>4</v>
      </c>
      <c r="C8" s="1" t="s">
        <v>16</v>
      </c>
      <c r="D8" s="8">
        <f>F8+H8+J8+L8+P8</f>
        <v>129.16666666666666</v>
      </c>
      <c r="E8" s="1">
        <v>9</v>
      </c>
      <c r="F8" s="7">
        <f>(((9-E8+1)/9)*150)</f>
        <v>16.666666666666664</v>
      </c>
      <c r="G8" s="1" t="s">
        <v>65</v>
      </c>
      <c r="H8" s="7"/>
      <c r="I8" s="1" t="s">
        <v>65</v>
      </c>
      <c r="J8" s="7"/>
      <c r="K8" s="1" t="s">
        <v>65</v>
      </c>
      <c r="L8" s="7"/>
      <c r="M8" s="1">
        <v>6</v>
      </c>
      <c r="N8" s="33">
        <f>(((7-M8+1)/7)*150)</f>
        <v>42.857142857142854</v>
      </c>
      <c r="O8" s="1">
        <v>3</v>
      </c>
      <c r="P8" s="7">
        <f>(((8-O8+1)/8)*150)</f>
        <v>112.5</v>
      </c>
      <c r="R8" s="2">
        <v>4</v>
      </c>
      <c r="S8" s="1" t="s">
        <v>21</v>
      </c>
      <c r="T8" s="8">
        <f t="shared" si="0"/>
        <v>112.5</v>
      </c>
      <c r="U8" s="1">
        <v>3</v>
      </c>
      <c r="V8" s="7">
        <f t="shared" si="1"/>
        <v>112.5</v>
      </c>
      <c r="W8" s="1"/>
      <c r="X8" s="9"/>
      <c r="Y8" s="1"/>
      <c r="Z8" s="9"/>
      <c r="AA8" s="1"/>
      <c r="AB8" s="9"/>
      <c r="AC8" s="1"/>
      <c r="AD8" s="9"/>
      <c r="AE8" s="1"/>
      <c r="AF8" s="9"/>
    </row>
    <row r="9" spans="2:32" x14ac:dyDescent="0.25">
      <c r="B9" s="2">
        <v>5</v>
      </c>
      <c r="C9" s="1" t="s">
        <v>32</v>
      </c>
      <c r="D9" s="8">
        <f>F9+H9+J9+L9+N9+P9</f>
        <v>125</v>
      </c>
      <c r="E9" s="1">
        <v>7</v>
      </c>
      <c r="F9" s="7">
        <f>(((9-E9+1)/9)*150)</f>
        <v>50</v>
      </c>
      <c r="G9" s="1" t="s">
        <v>65</v>
      </c>
      <c r="H9" s="7"/>
      <c r="I9" s="1" t="s">
        <v>65</v>
      </c>
      <c r="J9" s="7"/>
      <c r="K9" s="1" t="s">
        <v>65</v>
      </c>
      <c r="L9" s="7"/>
      <c r="M9" s="1" t="s">
        <v>65</v>
      </c>
      <c r="N9" s="7"/>
      <c r="O9" s="1">
        <v>5</v>
      </c>
      <c r="P9" s="7">
        <f>(((8-O9+1)/8)*150)</f>
        <v>75</v>
      </c>
      <c r="R9" s="2">
        <v>5</v>
      </c>
      <c r="S9" s="1" t="s">
        <v>24</v>
      </c>
      <c r="T9" s="8">
        <f t="shared" si="0"/>
        <v>75</v>
      </c>
      <c r="U9" s="1">
        <v>5</v>
      </c>
      <c r="V9" s="7">
        <f t="shared" si="1"/>
        <v>75</v>
      </c>
      <c r="W9" s="1"/>
      <c r="X9" s="9"/>
      <c r="Y9" s="1"/>
      <c r="Z9" s="9"/>
      <c r="AA9" s="1"/>
      <c r="AB9" s="9"/>
      <c r="AC9" s="1"/>
      <c r="AD9" s="9"/>
      <c r="AE9" s="1"/>
      <c r="AF9" s="9"/>
    </row>
    <row r="10" spans="2:32" x14ac:dyDescent="0.25">
      <c r="B10" s="2">
        <v>6</v>
      </c>
      <c r="C10" s="1" t="s">
        <v>34</v>
      </c>
      <c r="D10" s="8">
        <f>F10+H10+J10+L10+N10+P10</f>
        <v>122.91666666666666</v>
      </c>
      <c r="E10" s="1">
        <v>6</v>
      </c>
      <c r="F10" s="7">
        <f>(((9-E10+1)/9)*150)</f>
        <v>66.666666666666657</v>
      </c>
      <c r="G10" s="1" t="s">
        <v>65</v>
      </c>
      <c r="H10" s="7"/>
      <c r="I10" s="1" t="s">
        <v>65</v>
      </c>
      <c r="J10" s="7"/>
      <c r="K10" s="1" t="s">
        <v>65</v>
      </c>
      <c r="L10" s="7"/>
      <c r="M10" s="1" t="s">
        <v>65</v>
      </c>
      <c r="N10" s="7"/>
      <c r="O10" s="1">
        <v>6</v>
      </c>
      <c r="P10" s="7">
        <f>(((8-O10+1)/8)*150)</f>
        <v>56.25</v>
      </c>
      <c r="R10" s="2">
        <v>6</v>
      </c>
      <c r="S10" s="1" t="s">
        <v>28</v>
      </c>
      <c r="T10" s="8">
        <f t="shared" si="0"/>
        <v>56.25</v>
      </c>
      <c r="U10" s="1">
        <v>6</v>
      </c>
      <c r="V10" s="7">
        <f t="shared" si="1"/>
        <v>56.25</v>
      </c>
      <c r="W10" s="1"/>
      <c r="X10" s="9"/>
      <c r="Y10" s="1"/>
      <c r="Z10" s="9"/>
      <c r="AA10" s="1"/>
      <c r="AB10" s="9"/>
      <c r="AC10" s="1"/>
      <c r="AD10" s="9"/>
      <c r="AE10" s="1"/>
      <c r="AF10" s="9"/>
    </row>
    <row r="11" spans="2:32" x14ac:dyDescent="0.25">
      <c r="B11" s="2">
        <v>7</v>
      </c>
      <c r="C11" s="1" t="s">
        <v>33</v>
      </c>
      <c r="D11" s="8">
        <f>F11+H11+J11+L11+N11+P11</f>
        <v>116.66666666666667</v>
      </c>
      <c r="E11" s="1">
        <v>3</v>
      </c>
      <c r="F11" s="7">
        <f>(((9-E11+1)/9)*150)</f>
        <v>116.66666666666667</v>
      </c>
      <c r="G11" s="1" t="s">
        <v>65</v>
      </c>
      <c r="H11" s="7"/>
      <c r="I11" s="1" t="s">
        <v>65</v>
      </c>
      <c r="J11" s="7"/>
      <c r="K11" s="1" t="s">
        <v>65</v>
      </c>
      <c r="L11" s="7"/>
      <c r="M11" s="1" t="s">
        <v>65</v>
      </c>
      <c r="N11" s="7"/>
      <c r="O11" s="1" t="s">
        <v>65</v>
      </c>
      <c r="P11" s="7"/>
      <c r="R11" s="2">
        <v>7</v>
      </c>
      <c r="S11" s="1" t="s">
        <v>29</v>
      </c>
      <c r="T11" s="8">
        <f t="shared" si="0"/>
        <v>37.5</v>
      </c>
      <c r="U11" s="1">
        <v>7</v>
      </c>
      <c r="V11" s="7">
        <f t="shared" si="1"/>
        <v>37.5</v>
      </c>
      <c r="W11" s="1"/>
      <c r="X11" s="9"/>
      <c r="Y11" s="1"/>
      <c r="Z11" s="9"/>
      <c r="AA11" s="1"/>
      <c r="AB11" s="9"/>
      <c r="AC11" s="1"/>
      <c r="AD11" s="9"/>
      <c r="AE11" s="1"/>
      <c r="AF11" s="9"/>
    </row>
    <row r="12" spans="2:32" x14ac:dyDescent="0.25">
      <c r="B12" s="2">
        <v>8</v>
      </c>
      <c r="C12" s="1" t="s">
        <v>31</v>
      </c>
      <c r="D12" s="8">
        <f>F12+H12+J12+L12+N12+P12</f>
        <v>83.333333333333343</v>
      </c>
      <c r="E12" s="1">
        <v>5</v>
      </c>
      <c r="F12" s="7">
        <f>(((9-E12+1)/9)*150)</f>
        <v>83.333333333333343</v>
      </c>
      <c r="G12" s="1" t="s">
        <v>65</v>
      </c>
      <c r="H12" s="7"/>
      <c r="I12" s="1" t="s">
        <v>65</v>
      </c>
      <c r="J12" s="7"/>
      <c r="K12" s="1" t="s">
        <v>65</v>
      </c>
      <c r="L12" s="7"/>
      <c r="M12" s="1" t="s">
        <v>65</v>
      </c>
      <c r="N12" s="7"/>
      <c r="O12" s="1" t="s">
        <v>65</v>
      </c>
      <c r="P12" s="7"/>
      <c r="R12" s="2">
        <v>8</v>
      </c>
      <c r="S12" s="1" t="s">
        <v>30</v>
      </c>
      <c r="T12" s="8">
        <f t="shared" si="0"/>
        <v>18.75</v>
      </c>
      <c r="U12" s="1">
        <v>8</v>
      </c>
      <c r="V12" s="7">
        <f t="shared" si="1"/>
        <v>18.75</v>
      </c>
      <c r="W12" s="1"/>
      <c r="X12" s="9"/>
      <c r="Y12" s="1"/>
      <c r="Z12" s="9"/>
      <c r="AA12" s="1"/>
      <c r="AB12" s="9"/>
      <c r="AC12" s="1"/>
      <c r="AD12" s="9"/>
      <c r="AE12" s="1"/>
      <c r="AF12" s="9"/>
    </row>
    <row r="13" spans="2:32" x14ac:dyDescent="0.25">
      <c r="B13" s="2">
        <v>9</v>
      </c>
      <c r="C13" s="1" t="s">
        <v>36</v>
      </c>
      <c r="D13" s="8">
        <f>F13+H13+J13+L13+P13</f>
        <v>37.5</v>
      </c>
      <c r="E13" s="1" t="s">
        <v>65</v>
      </c>
      <c r="F13" s="7"/>
      <c r="G13" s="1" t="s">
        <v>65</v>
      </c>
      <c r="H13" s="7"/>
      <c r="I13" s="1" t="s">
        <v>65</v>
      </c>
      <c r="J13" s="7"/>
      <c r="K13" s="1" t="s">
        <v>65</v>
      </c>
      <c r="L13" s="7"/>
      <c r="M13" s="1">
        <v>7</v>
      </c>
      <c r="N13" s="33">
        <f>(((7-M13+1)/7)*150)</f>
        <v>21.428571428571427</v>
      </c>
      <c r="O13" s="1">
        <v>7</v>
      </c>
      <c r="P13" s="7">
        <f>(((8-O13+1)/8)*150)</f>
        <v>37.5</v>
      </c>
      <c r="R13" s="2">
        <v>9</v>
      </c>
      <c r="S13" s="1"/>
      <c r="T13" s="8">
        <f t="shared" si="0"/>
        <v>0</v>
      </c>
      <c r="U13" s="1"/>
      <c r="V13" s="7"/>
      <c r="W13" s="1"/>
      <c r="X13" s="9"/>
      <c r="Y13" s="1"/>
      <c r="Z13" s="9"/>
      <c r="AA13" s="1"/>
      <c r="AB13" s="9"/>
      <c r="AC13" s="1"/>
      <c r="AD13" s="9"/>
      <c r="AE13" s="1"/>
      <c r="AF13" s="9"/>
    </row>
    <row r="14" spans="2:32" x14ac:dyDescent="0.25">
      <c r="B14" s="2">
        <v>10</v>
      </c>
      <c r="C14" s="1" t="s">
        <v>44</v>
      </c>
      <c r="D14" s="8">
        <f>F14+H14+J14+L14+N14+P14</f>
        <v>37.5</v>
      </c>
      <c r="E14" s="1" t="s">
        <v>65</v>
      </c>
      <c r="F14" s="7"/>
      <c r="G14" s="1" t="s">
        <v>98</v>
      </c>
      <c r="H14" s="7"/>
      <c r="I14" s="1" t="s">
        <v>65</v>
      </c>
      <c r="J14" s="7"/>
      <c r="K14" s="1" t="s">
        <v>65</v>
      </c>
      <c r="L14" s="7"/>
      <c r="M14" s="1" t="s">
        <v>65</v>
      </c>
      <c r="N14" s="7"/>
      <c r="O14" s="1">
        <v>7</v>
      </c>
      <c r="P14" s="7">
        <f>(((8-O14+1)/8)*150)</f>
        <v>37.5</v>
      </c>
      <c r="R14" s="2">
        <v>10</v>
      </c>
      <c r="S14" s="1"/>
      <c r="T14" s="8">
        <f t="shared" si="0"/>
        <v>0</v>
      </c>
      <c r="U14" s="1"/>
      <c r="V14" s="7"/>
      <c r="W14" s="1"/>
      <c r="X14" s="9"/>
      <c r="Y14" s="1"/>
      <c r="Z14" s="9"/>
      <c r="AA14" s="1"/>
      <c r="AB14" s="9"/>
      <c r="AC14" s="1"/>
      <c r="AD14" s="9"/>
      <c r="AE14" s="1"/>
      <c r="AF14" s="9"/>
    </row>
    <row r="15" spans="2:32" x14ac:dyDescent="0.25">
      <c r="B15" s="2">
        <v>11</v>
      </c>
      <c r="C15" s="1" t="s">
        <v>35</v>
      </c>
      <c r="D15" s="8">
        <f>F15+H15+J15+L15+N15+P15</f>
        <v>33.333333333333329</v>
      </c>
      <c r="E15" s="1">
        <v>8</v>
      </c>
      <c r="F15" s="7">
        <f>(((9-E15+1)/9)*150)</f>
        <v>33.333333333333329</v>
      </c>
      <c r="G15" s="1" t="s">
        <v>65</v>
      </c>
      <c r="H15" s="7"/>
      <c r="I15" s="1" t="s">
        <v>65</v>
      </c>
      <c r="J15" s="7"/>
      <c r="K15" s="1" t="s">
        <v>65</v>
      </c>
      <c r="L15" s="7"/>
      <c r="M15" s="1" t="s">
        <v>65</v>
      </c>
      <c r="N15" s="7"/>
      <c r="O15" s="1" t="s">
        <v>65</v>
      </c>
      <c r="P15" s="7"/>
      <c r="R15" s="2">
        <v>11</v>
      </c>
      <c r="S15" s="1"/>
      <c r="T15" s="8">
        <f t="shared" si="0"/>
        <v>0</v>
      </c>
      <c r="U15" s="1"/>
      <c r="V15" s="7"/>
      <c r="W15" s="1"/>
      <c r="X15" s="9"/>
      <c r="Y15" s="1"/>
      <c r="Z15" s="9"/>
      <c r="AA15" s="1"/>
      <c r="AB15" s="9"/>
      <c r="AC15" s="1"/>
      <c r="AD15" s="9"/>
      <c r="AE15" s="1"/>
      <c r="AF15" s="9"/>
    </row>
    <row r="16" spans="2:32" x14ac:dyDescent="0.25">
      <c r="B16" s="2">
        <v>12</v>
      </c>
      <c r="C16" s="1"/>
      <c r="D16" s="8">
        <f>F16+H16+J16+L16+N16+P16</f>
        <v>0</v>
      </c>
      <c r="E16" s="1"/>
      <c r="F16" s="7"/>
      <c r="G16" s="1"/>
      <c r="H16" s="7"/>
      <c r="I16" s="1"/>
      <c r="J16" s="7"/>
      <c r="K16" s="1"/>
      <c r="L16" s="7"/>
      <c r="M16" s="1"/>
      <c r="N16" s="7"/>
      <c r="O16" s="1"/>
      <c r="P16" s="7"/>
      <c r="R16" s="2">
        <v>12</v>
      </c>
      <c r="S16" s="1"/>
      <c r="T16" s="8">
        <f t="shared" si="0"/>
        <v>0</v>
      </c>
      <c r="U16" s="1"/>
      <c r="V16" s="7"/>
      <c r="W16" s="1"/>
      <c r="X16" s="9"/>
      <c r="Y16" s="1"/>
      <c r="Z16" s="9"/>
      <c r="AA16" s="1"/>
      <c r="AB16" s="9"/>
      <c r="AC16" s="1"/>
      <c r="AD16" s="9"/>
      <c r="AE16" s="1"/>
      <c r="AF16" s="9"/>
    </row>
    <row r="17" spans="2:32" x14ac:dyDescent="0.25">
      <c r="B17" s="2">
        <v>13</v>
      </c>
      <c r="C17" s="1"/>
      <c r="D17" s="8">
        <f>F17+H17+J17+L17+N17+P17</f>
        <v>0</v>
      </c>
      <c r="E17" s="1"/>
      <c r="F17" s="7"/>
      <c r="G17" s="1"/>
      <c r="H17" s="7"/>
      <c r="I17" s="1"/>
      <c r="J17" s="7"/>
      <c r="K17" s="1"/>
      <c r="L17" s="7"/>
      <c r="M17" s="1"/>
      <c r="N17" s="7"/>
      <c r="O17" s="1"/>
      <c r="P17" s="7"/>
      <c r="R17" s="2">
        <v>13</v>
      </c>
      <c r="S17" s="1"/>
      <c r="T17" s="8">
        <f t="shared" si="0"/>
        <v>0</v>
      </c>
      <c r="U17" s="1"/>
      <c r="V17" s="7"/>
      <c r="W17" s="1"/>
      <c r="X17" s="9"/>
      <c r="Y17" s="1"/>
      <c r="Z17" s="9"/>
      <c r="AA17" s="1"/>
      <c r="AB17" s="9"/>
      <c r="AC17" s="1"/>
      <c r="AD17" s="9"/>
      <c r="AE17" s="1"/>
      <c r="AF17" s="9"/>
    </row>
    <row r="18" spans="2:32" x14ac:dyDescent="0.25">
      <c r="B18" s="2">
        <v>14</v>
      </c>
      <c r="C18" s="1"/>
      <c r="D18" s="8">
        <f>F18+H18+J18+L18+N18+P18</f>
        <v>0</v>
      </c>
      <c r="E18" s="1"/>
      <c r="F18" s="7"/>
      <c r="G18" s="1"/>
      <c r="H18" s="7"/>
      <c r="I18" s="1"/>
      <c r="J18" s="7"/>
      <c r="K18" s="1"/>
      <c r="L18" s="7"/>
      <c r="M18" s="1"/>
      <c r="N18" s="7"/>
      <c r="O18" s="1"/>
      <c r="P18" s="7"/>
      <c r="R18" s="2">
        <v>14</v>
      </c>
      <c r="S18" s="1"/>
      <c r="T18" s="8">
        <f t="shared" si="0"/>
        <v>0</v>
      </c>
      <c r="U18" s="1"/>
      <c r="V18" s="7"/>
      <c r="W18" s="1"/>
      <c r="X18" s="9"/>
      <c r="Y18" s="1"/>
      <c r="Z18" s="9"/>
      <c r="AA18" s="1"/>
      <c r="AB18" s="9"/>
      <c r="AC18" s="1"/>
      <c r="AD18" s="9"/>
      <c r="AE18" s="1"/>
      <c r="AF18" s="9"/>
    </row>
    <row r="19" spans="2:32" x14ac:dyDescent="0.25">
      <c r="B19" s="2">
        <v>15</v>
      </c>
      <c r="C19" s="1"/>
      <c r="D19" s="8">
        <f>F19+H19+J19+L19+N19+P19</f>
        <v>0</v>
      </c>
      <c r="E19" s="1"/>
      <c r="F19" s="7"/>
      <c r="G19" s="1"/>
      <c r="H19" s="7"/>
      <c r="I19" s="1"/>
      <c r="J19" s="7"/>
      <c r="K19" s="1"/>
      <c r="L19" s="7"/>
      <c r="M19" s="1"/>
      <c r="N19" s="7"/>
      <c r="O19" s="1"/>
      <c r="P19" s="7"/>
      <c r="R19" s="2">
        <v>15</v>
      </c>
      <c r="S19" s="1"/>
      <c r="T19" s="8">
        <f t="shared" si="0"/>
        <v>0</v>
      </c>
      <c r="U19" s="1"/>
      <c r="V19" s="7"/>
      <c r="W19" s="1"/>
      <c r="X19" s="9"/>
      <c r="Y19" s="1"/>
      <c r="Z19" s="9"/>
      <c r="AA19" s="1"/>
      <c r="AB19" s="9"/>
      <c r="AC19" s="1"/>
      <c r="AD19" s="9"/>
      <c r="AE19" s="1"/>
      <c r="AF19" s="9"/>
    </row>
    <row r="20" spans="2:32" x14ac:dyDescent="0.25">
      <c r="B20" s="2">
        <v>16</v>
      </c>
      <c r="C20" s="1"/>
      <c r="D20" s="8">
        <f>F20+H20+J20+L20+N20+P20</f>
        <v>0</v>
      </c>
      <c r="E20" s="1"/>
      <c r="F20" s="7"/>
      <c r="G20" s="1"/>
      <c r="H20" s="7"/>
      <c r="I20" s="1"/>
      <c r="J20" s="7"/>
      <c r="K20" s="1"/>
      <c r="L20" s="7"/>
      <c r="M20" s="1"/>
      <c r="N20" s="7"/>
      <c r="O20" s="1"/>
      <c r="P20" s="7"/>
      <c r="R20" s="2">
        <v>16</v>
      </c>
      <c r="S20" s="1"/>
      <c r="T20" s="8">
        <f t="shared" si="0"/>
        <v>0</v>
      </c>
      <c r="U20" s="1"/>
      <c r="V20" s="7"/>
      <c r="W20" s="1"/>
      <c r="X20" s="9"/>
      <c r="Y20" s="1"/>
      <c r="Z20" s="9"/>
      <c r="AA20" s="1"/>
      <c r="AB20" s="9"/>
      <c r="AC20" s="1"/>
      <c r="AD20" s="9"/>
      <c r="AE20" s="1"/>
      <c r="AF20" s="9"/>
    </row>
    <row r="21" spans="2:32" x14ac:dyDescent="0.25">
      <c r="B21" s="2">
        <v>17</v>
      </c>
      <c r="C21" s="1"/>
      <c r="D21" s="8">
        <f>F21+H21+J21+L21+N21+P21</f>
        <v>0</v>
      </c>
      <c r="E21" s="1"/>
      <c r="F21" s="7"/>
      <c r="G21" s="1"/>
      <c r="H21" s="7"/>
      <c r="I21" s="1"/>
      <c r="J21" s="7"/>
      <c r="K21" s="1"/>
      <c r="L21" s="7"/>
      <c r="M21" s="1"/>
      <c r="N21" s="7"/>
      <c r="O21" s="1"/>
      <c r="P21" s="7"/>
      <c r="R21" s="2">
        <v>17</v>
      </c>
      <c r="S21" s="1"/>
      <c r="T21" s="8">
        <f t="shared" si="0"/>
        <v>0</v>
      </c>
      <c r="U21" s="1"/>
      <c r="V21" s="7"/>
      <c r="W21" s="1"/>
      <c r="X21" s="9"/>
      <c r="Y21" s="1"/>
      <c r="Z21" s="9"/>
      <c r="AA21" s="1"/>
      <c r="AB21" s="9"/>
      <c r="AC21" s="1"/>
      <c r="AD21" s="9"/>
      <c r="AE21" s="1"/>
      <c r="AF21" s="9"/>
    </row>
    <row r="22" spans="2:32" x14ac:dyDescent="0.25">
      <c r="B22" s="2">
        <v>18</v>
      </c>
      <c r="C22" s="1"/>
      <c r="D22" s="8">
        <f>F22+H22+J22+L22+N22+P22</f>
        <v>0</v>
      </c>
      <c r="E22" s="1"/>
      <c r="F22" s="7"/>
      <c r="G22" s="1"/>
      <c r="H22" s="7"/>
      <c r="I22" s="1"/>
      <c r="J22" s="7"/>
      <c r="K22" s="1"/>
      <c r="L22" s="7"/>
      <c r="M22" s="1"/>
      <c r="N22" s="7"/>
      <c r="O22" s="1"/>
      <c r="P22" s="7"/>
      <c r="R22" s="2">
        <v>18</v>
      </c>
      <c r="S22" s="1"/>
      <c r="T22" s="8">
        <f t="shared" si="0"/>
        <v>0</v>
      </c>
      <c r="U22" s="1"/>
      <c r="V22" s="7"/>
      <c r="W22" s="1"/>
      <c r="X22" s="9"/>
      <c r="Y22" s="1"/>
      <c r="Z22" s="9"/>
      <c r="AA22" s="1"/>
      <c r="AB22" s="9"/>
      <c r="AC22" s="1"/>
      <c r="AD22" s="9"/>
      <c r="AE22" s="1"/>
      <c r="AF22" s="9"/>
    </row>
    <row r="23" spans="2:32" x14ac:dyDescent="0.25">
      <c r="B23" s="2">
        <v>19</v>
      </c>
      <c r="C23" s="1"/>
      <c r="D23" s="8">
        <f>F23+H23+J23+L23+N23+P23</f>
        <v>0</v>
      </c>
      <c r="E23" s="1"/>
      <c r="F23" s="7"/>
      <c r="G23" s="1"/>
      <c r="H23" s="7"/>
      <c r="I23" s="1"/>
      <c r="J23" s="7"/>
      <c r="K23" s="1"/>
      <c r="L23" s="7"/>
      <c r="M23" s="1"/>
      <c r="N23" s="7"/>
      <c r="O23" s="1"/>
      <c r="P23" s="7"/>
      <c r="R23" s="2">
        <v>19</v>
      </c>
      <c r="S23" s="1"/>
      <c r="T23" s="8">
        <f t="shared" si="0"/>
        <v>0</v>
      </c>
      <c r="U23" s="1"/>
      <c r="V23" s="7"/>
      <c r="W23" s="1"/>
      <c r="X23" s="9"/>
      <c r="Y23" s="1"/>
      <c r="Z23" s="9"/>
      <c r="AA23" s="1"/>
      <c r="AB23" s="9"/>
      <c r="AC23" s="1"/>
      <c r="AD23" s="9"/>
      <c r="AE23" s="1"/>
      <c r="AF23" s="9"/>
    </row>
    <row r="24" spans="2:32" x14ac:dyDescent="0.25">
      <c r="B24" s="2">
        <v>20</v>
      </c>
      <c r="C24" s="1"/>
      <c r="D24" s="8">
        <f>F24+H24+J24+L24+N24+P24</f>
        <v>0</v>
      </c>
      <c r="E24" s="1"/>
      <c r="F24" s="7"/>
      <c r="G24" s="1"/>
      <c r="H24" s="7"/>
      <c r="I24" s="1"/>
      <c r="J24" s="7"/>
      <c r="K24" s="1"/>
      <c r="L24" s="7"/>
      <c r="M24" s="1"/>
      <c r="N24" s="7"/>
      <c r="O24" s="1"/>
      <c r="P24" s="7"/>
      <c r="R24" s="2">
        <v>20</v>
      </c>
      <c r="S24" s="1"/>
      <c r="T24" s="8">
        <f t="shared" si="0"/>
        <v>0</v>
      </c>
      <c r="U24" s="1"/>
      <c r="V24" s="7"/>
      <c r="W24" s="1"/>
      <c r="X24" s="9"/>
      <c r="Y24" s="1"/>
      <c r="Z24" s="9"/>
      <c r="AA24" s="1"/>
      <c r="AB24" s="9"/>
      <c r="AC24" s="1"/>
      <c r="AD24" s="9"/>
      <c r="AE24" s="1"/>
      <c r="AF24" s="9"/>
    </row>
  </sheetData>
  <sortState ref="C5:P24">
    <sortCondition descending="1" ref="D5:D24"/>
  </sortState>
  <mergeCells count="14">
    <mergeCell ref="AC3:AD3"/>
    <mergeCell ref="B2:P2"/>
    <mergeCell ref="O3:P3"/>
    <mergeCell ref="R2:AF2"/>
    <mergeCell ref="AE3:AF3"/>
    <mergeCell ref="E3:F3"/>
    <mergeCell ref="G3:H3"/>
    <mergeCell ref="I3:J3"/>
    <mergeCell ref="K3:L3"/>
    <mergeCell ref="M3:N3"/>
    <mergeCell ref="U3:V3"/>
    <mergeCell ref="W3:X3"/>
    <mergeCell ref="Y3:Z3"/>
    <mergeCell ref="AA3:AB3"/>
  </mergeCells>
  <pageMargins left="0.7" right="0.7" top="0.75" bottom="0.75" header="0.3" footer="0.3"/>
  <ignoredErrors>
    <ignoredError sqref="D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F6D77-106A-4BDA-9BB4-5D32D0F18744}">
  <dimension ref="B2:AU24"/>
  <sheetViews>
    <sheetView topLeftCell="T1" zoomScale="74" zoomScaleNormal="70" workbookViewId="0">
      <selection activeCell="U17" sqref="U17"/>
    </sheetView>
  </sheetViews>
  <sheetFormatPr defaultRowHeight="15" x14ac:dyDescent="0.25"/>
  <cols>
    <col min="3" max="3" width="19.7109375" bestFit="1" customWidth="1"/>
    <col min="4" max="4" width="14.140625" style="5" bestFit="1" customWidth="1"/>
    <col min="6" max="6" width="9.140625" style="5"/>
    <col min="8" max="8" width="9.140625" style="5"/>
    <col min="10" max="10" width="9.140625" style="5" customWidth="1"/>
    <col min="12" max="12" width="9.140625" style="5"/>
    <col min="14" max="14" width="9.140625" style="5"/>
    <col min="16" max="17" width="9.140625" style="5"/>
    <col min="30" max="30" width="20.140625" bestFit="1" customWidth="1"/>
    <col min="31" max="31" width="13.85546875" bestFit="1" customWidth="1"/>
    <col min="33" max="33" width="9.140625" style="5"/>
    <col min="35" max="35" width="9.140625" style="5"/>
    <col min="37" max="37" width="9.140625" style="5"/>
    <col min="39" max="39" width="9.140625" style="5"/>
    <col min="41" max="41" width="9.140625" style="5"/>
  </cols>
  <sheetData>
    <row r="2" spans="2:47" ht="28.5" x14ac:dyDescent="0.45">
      <c r="B2" s="30" t="s">
        <v>58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C2" s="26" t="s">
        <v>59</v>
      </c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</row>
    <row r="3" spans="2:47" ht="78" x14ac:dyDescent="0.25">
      <c r="B3" s="4" t="s">
        <v>0</v>
      </c>
      <c r="C3" s="2" t="s">
        <v>1</v>
      </c>
      <c r="D3" s="8" t="s">
        <v>3</v>
      </c>
      <c r="E3" s="24" t="s">
        <v>4</v>
      </c>
      <c r="F3" s="24"/>
      <c r="G3" s="25" t="s">
        <v>85</v>
      </c>
      <c r="H3" s="25"/>
      <c r="I3" s="25" t="s">
        <v>86</v>
      </c>
      <c r="J3" s="25"/>
      <c r="K3" s="25" t="s">
        <v>87</v>
      </c>
      <c r="L3" s="25"/>
      <c r="M3" s="25" t="s">
        <v>84</v>
      </c>
      <c r="N3" s="25"/>
      <c r="O3" s="28" t="s">
        <v>83</v>
      </c>
      <c r="P3" s="29"/>
      <c r="Q3" s="25" t="s">
        <v>64</v>
      </c>
      <c r="R3" s="25"/>
      <c r="S3" s="25" t="s">
        <v>75</v>
      </c>
      <c r="T3" s="25"/>
      <c r="U3" s="28" t="s">
        <v>88</v>
      </c>
      <c r="V3" s="29"/>
      <c r="W3" s="28" t="s">
        <v>76</v>
      </c>
      <c r="X3" s="29"/>
      <c r="Y3" s="25"/>
      <c r="Z3" s="25"/>
      <c r="AC3" s="4" t="s">
        <v>0</v>
      </c>
      <c r="AD3" s="2" t="s">
        <v>1</v>
      </c>
      <c r="AE3" s="3" t="s">
        <v>3</v>
      </c>
      <c r="AF3" s="24" t="s">
        <v>4</v>
      </c>
      <c r="AG3" s="24"/>
      <c r="AH3" s="25" t="s">
        <v>73</v>
      </c>
      <c r="AI3" s="25"/>
      <c r="AJ3" s="25" t="s">
        <v>72</v>
      </c>
      <c r="AK3" s="25"/>
      <c r="AL3" s="25" t="s">
        <v>74</v>
      </c>
      <c r="AM3" s="25"/>
      <c r="AN3" s="25" t="s">
        <v>83</v>
      </c>
      <c r="AO3" s="25"/>
      <c r="AP3" s="28" t="s">
        <v>75</v>
      </c>
      <c r="AQ3" s="29"/>
      <c r="AR3" s="25" t="s">
        <v>76</v>
      </c>
      <c r="AS3" s="25"/>
      <c r="AT3" s="25"/>
      <c r="AU3" s="25"/>
    </row>
    <row r="4" spans="2:47" x14ac:dyDescent="0.25">
      <c r="B4" s="2"/>
      <c r="C4" s="2" t="s">
        <v>8</v>
      </c>
      <c r="D4" s="8" t="s">
        <v>7</v>
      </c>
      <c r="E4" s="2" t="s">
        <v>5</v>
      </c>
      <c r="F4" s="6" t="s">
        <v>6</v>
      </c>
      <c r="G4" s="2" t="s">
        <v>5</v>
      </c>
      <c r="H4" s="6" t="s">
        <v>6</v>
      </c>
      <c r="I4" s="2" t="s">
        <v>5</v>
      </c>
      <c r="J4" s="6" t="s">
        <v>6</v>
      </c>
      <c r="K4" s="2" t="s">
        <v>5</v>
      </c>
      <c r="L4" s="6" t="s">
        <v>6</v>
      </c>
      <c r="M4" s="2" t="s">
        <v>5</v>
      </c>
      <c r="N4" s="6" t="s">
        <v>6</v>
      </c>
      <c r="O4" s="2" t="s">
        <v>5</v>
      </c>
      <c r="P4" s="6" t="s">
        <v>6</v>
      </c>
      <c r="Q4" s="11" t="s">
        <v>5</v>
      </c>
      <c r="R4" s="6" t="s">
        <v>6</v>
      </c>
      <c r="S4" s="11" t="s">
        <v>5</v>
      </c>
      <c r="T4" s="6" t="s">
        <v>6</v>
      </c>
      <c r="U4" s="11" t="s">
        <v>5</v>
      </c>
      <c r="V4" s="6" t="s">
        <v>6</v>
      </c>
      <c r="W4" s="15" t="s">
        <v>5</v>
      </c>
      <c r="X4" s="6" t="s">
        <v>6</v>
      </c>
      <c r="Y4" s="15" t="s">
        <v>5</v>
      </c>
      <c r="Z4" s="6" t="s">
        <v>6</v>
      </c>
      <c r="AC4" s="2"/>
      <c r="AD4" s="2" t="s">
        <v>8</v>
      </c>
      <c r="AE4" s="3" t="s">
        <v>7</v>
      </c>
      <c r="AF4" s="2" t="s">
        <v>5</v>
      </c>
      <c r="AG4" s="6" t="s">
        <v>6</v>
      </c>
      <c r="AH4" s="2" t="s">
        <v>5</v>
      </c>
      <c r="AI4" s="6" t="s">
        <v>6</v>
      </c>
      <c r="AJ4" s="2" t="s">
        <v>5</v>
      </c>
      <c r="AK4" s="6" t="s">
        <v>6</v>
      </c>
      <c r="AL4" s="2" t="s">
        <v>5</v>
      </c>
      <c r="AM4" s="6" t="s">
        <v>6</v>
      </c>
      <c r="AN4" s="2" t="s">
        <v>5</v>
      </c>
      <c r="AO4" s="6" t="s">
        <v>6</v>
      </c>
      <c r="AP4" s="2" t="s">
        <v>5</v>
      </c>
      <c r="AQ4" s="2" t="s">
        <v>6</v>
      </c>
      <c r="AR4" s="15" t="s">
        <v>5</v>
      </c>
      <c r="AS4" s="6" t="s">
        <v>6</v>
      </c>
      <c r="AT4" s="15" t="s">
        <v>5</v>
      </c>
      <c r="AU4" s="6" t="s">
        <v>6</v>
      </c>
    </row>
    <row r="5" spans="2:47" x14ac:dyDescent="0.25">
      <c r="B5" s="2">
        <v>1</v>
      </c>
      <c r="C5" s="1" t="s">
        <v>10</v>
      </c>
      <c r="D5" s="8">
        <f>F5+L5+T5+X5+R5</f>
        <v>1063.0665718349928</v>
      </c>
      <c r="E5" s="1">
        <v>1</v>
      </c>
      <c r="F5" s="12">
        <f t="shared" ref="F5:F11" si="0">(((8-E5+1)/8)*150)</f>
        <v>150</v>
      </c>
      <c r="G5" s="1">
        <v>17</v>
      </c>
      <c r="H5" s="7">
        <f>(((78-G5+1)/78)*300)</f>
        <v>238.46153846153845</v>
      </c>
      <c r="I5" s="1">
        <v>88</v>
      </c>
      <c r="J5" s="7">
        <f>(((184-I5+1)/184)*300)</f>
        <v>158.15217391304347</v>
      </c>
      <c r="K5" s="1">
        <v>24</v>
      </c>
      <c r="L5" s="12">
        <f>(((228-K5+1)/228)*300)</f>
        <v>269.73684210526318</v>
      </c>
      <c r="M5" s="1">
        <v>124</v>
      </c>
      <c r="N5" s="7">
        <f>(((233-M5+1)/233)*300)</f>
        <v>141.63090128755366</v>
      </c>
      <c r="O5" s="1">
        <v>14</v>
      </c>
      <c r="P5" s="12">
        <f>(((221-O5+1)/221)*300)</f>
        <v>282.35294117647061</v>
      </c>
      <c r="Q5" s="1">
        <v>37</v>
      </c>
      <c r="R5" s="7">
        <f>(((125-Q5+1)/125)*300)</f>
        <v>213.6</v>
      </c>
      <c r="S5" s="1">
        <v>6</v>
      </c>
      <c r="T5" s="12">
        <f>(((74-S5+1)/74)*300)</f>
        <v>279.72972972972974</v>
      </c>
      <c r="U5" s="1">
        <v>60</v>
      </c>
      <c r="V5" s="7">
        <f>(((72-U5+1)/72)*300)</f>
        <v>54.166666666666664</v>
      </c>
      <c r="W5" s="1">
        <v>1</v>
      </c>
      <c r="X5" s="12">
        <f>(((8-W5+1)/8)*150)</f>
        <v>150</v>
      </c>
      <c r="Y5" s="1"/>
      <c r="Z5" s="7"/>
      <c r="AC5" s="2">
        <v>1</v>
      </c>
      <c r="AD5" s="1" t="s">
        <v>21</v>
      </c>
      <c r="AE5" s="8">
        <f>AG5+AI5+AK5+AM5+AO5+AQ5+AS5</f>
        <v>389.70188650125101</v>
      </c>
      <c r="AF5" s="1">
        <v>7</v>
      </c>
      <c r="AG5" s="7">
        <f>(((7-AF5+1)/7)*150)</f>
        <v>21.428571428571427</v>
      </c>
      <c r="AH5" s="1">
        <v>174</v>
      </c>
      <c r="AI5" s="7">
        <f>(((190-AH5+1)/190)*300)</f>
        <v>26.842105263157894</v>
      </c>
      <c r="AJ5" s="1">
        <v>176</v>
      </c>
      <c r="AK5" s="7">
        <f>(((198-AJ5+1)/198)*300)</f>
        <v>34.848484848484851</v>
      </c>
      <c r="AL5" s="1" t="s">
        <v>65</v>
      </c>
      <c r="AM5" s="7"/>
      <c r="AN5" s="1">
        <v>106</v>
      </c>
      <c r="AO5" s="7">
        <f>(((167-AN5+1)/167)*300)</f>
        <v>111.37724550898203</v>
      </c>
      <c r="AP5" s="1">
        <v>63</v>
      </c>
      <c r="AQ5" s="7">
        <f>(((73-AP5+1)/73)*300)</f>
        <v>45.205479452054789</v>
      </c>
      <c r="AR5" s="1">
        <v>1</v>
      </c>
      <c r="AS5" s="7">
        <f>(((3-AR5+1)/3)*150)</f>
        <v>150</v>
      </c>
      <c r="AT5" s="1"/>
      <c r="AU5" s="7"/>
    </row>
    <row r="6" spans="2:47" x14ac:dyDescent="0.25">
      <c r="B6" s="2">
        <v>2</v>
      </c>
      <c r="C6" s="1" t="s">
        <v>32</v>
      </c>
      <c r="D6" s="8">
        <f t="shared" ref="D6:D12" si="1">F6+H6+L6+T6+X6</f>
        <v>230.26315789473682</v>
      </c>
      <c r="E6" s="1">
        <v>3</v>
      </c>
      <c r="F6" s="7">
        <f t="shared" si="0"/>
        <v>112.5</v>
      </c>
      <c r="G6" s="1" t="s">
        <v>65</v>
      </c>
      <c r="H6" s="7"/>
      <c r="I6" s="1" t="s">
        <v>65</v>
      </c>
      <c r="J6" s="7"/>
      <c r="K6" s="1">
        <v>225</v>
      </c>
      <c r="L6" s="7">
        <f>(((228-K6+1)/228)*300)</f>
        <v>5.2631578947368416</v>
      </c>
      <c r="M6" s="1" t="s">
        <v>65</v>
      </c>
      <c r="N6" s="7"/>
      <c r="O6" s="1">
        <v>153</v>
      </c>
      <c r="P6" s="7">
        <f>(((221-O6+1)/221)*300)</f>
        <v>93.665158371040718</v>
      </c>
      <c r="Q6" s="1" t="s">
        <v>65</v>
      </c>
      <c r="R6" s="7"/>
      <c r="S6" s="1" t="s">
        <v>65</v>
      </c>
      <c r="T6" s="7"/>
      <c r="U6" s="1" t="s">
        <v>65</v>
      </c>
      <c r="V6" s="7"/>
      <c r="W6" s="1">
        <v>3</v>
      </c>
      <c r="X6" s="7">
        <f>(((8-W6+1)/8)*150)</f>
        <v>112.5</v>
      </c>
      <c r="Y6" s="1"/>
      <c r="Z6" s="7"/>
      <c r="AC6" s="2">
        <v>2</v>
      </c>
      <c r="AD6" s="1" t="s">
        <v>27</v>
      </c>
      <c r="AE6" s="8">
        <f>AG6+AI6+AK6+AM6+AO6+AQ6+AS6</f>
        <v>299.17665693902694</v>
      </c>
      <c r="AF6" s="1">
        <v>6</v>
      </c>
      <c r="AG6" s="7">
        <f>(((7-AF6+1)/7)*150)</f>
        <v>42.857142857142854</v>
      </c>
      <c r="AH6" s="1">
        <v>174</v>
      </c>
      <c r="AI6" s="7">
        <f>(((190-AH6+1)/190)*300)</f>
        <v>26.842105263157894</v>
      </c>
      <c r="AJ6" s="1">
        <v>142</v>
      </c>
      <c r="AK6" s="7">
        <f>(((198-AJ6+1)/198)*300)</f>
        <v>86.363636363636374</v>
      </c>
      <c r="AL6" s="1" t="s">
        <v>65</v>
      </c>
      <c r="AM6" s="7"/>
      <c r="AN6" s="1">
        <v>144</v>
      </c>
      <c r="AO6" s="7">
        <f>(((167-AN6+1)/167)*300)</f>
        <v>43.113772455089816</v>
      </c>
      <c r="AP6" s="1" t="s">
        <v>65</v>
      </c>
      <c r="AQ6" s="9"/>
      <c r="AR6" s="1">
        <v>2</v>
      </c>
      <c r="AS6" s="7">
        <f>(((3-AR6+1)/3)*150)</f>
        <v>100</v>
      </c>
      <c r="AT6" s="1"/>
      <c r="AU6" s="7"/>
    </row>
    <row r="7" spans="2:47" x14ac:dyDescent="0.25">
      <c r="B7" s="2">
        <v>3</v>
      </c>
      <c r="C7" s="1" t="s">
        <v>16</v>
      </c>
      <c r="D7" s="8">
        <f t="shared" si="1"/>
        <v>155.26315789473682</v>
      </c>
      <c r="E7" s="1">
        <v>5</v>
      </c>
      <c r="F7" s="7">
        <f t="shared" si="0"/>
        <v>75</v>
      </c>
      <c r="G7" s="1" t="s">
        <v>65</v>
      </c>
      <c r="H7" s="7"/>
      <c r="I7" s="1">
        <v>181</v>
      </c>
      <c r="J7" s="7">
        <f>(((184-I7+1)/184)*300)</f>
        <v>6.5217391304347823</v>
      </c>
      <c r="K7" s="1">
        <v>225</v>
      </c>
      <c r="L7" s="7">
        <f>(((228-K7+1)/228)*300)</f>
        <v>5.2631578947368416</v>
      </c>
      <c r="M7" s="1" t="s">
        <v>65</v>
      </c>
      <c r="N7" s="7"/>
      <c r="O7" s="1">
        <v>169</v>
      </c>
      <c r="P7" s="7">
        <f>(((221-O7+1)/221)*300)</f>
        <v>71.945701357466064</v>
      </c>
      <c r="Q7" s="1" t="s">
        <v>65</v>
      </c>
      <c r="R7" s="7"/>
      <c r="S7" s="1" t="s">
        <v>65</v>
      </c>
      <c r="T7" s="7"/>
      <c r="U7" s="1" t="s">
        <v>65</v>
      </c>
      <c r="V7" s="7"/>
      <c r="W7" s="1">
        <v>5</v>
      </c>
      <c r="X7" s="7">
        <f>(((8-W7+1)/8)*150)</f>
        <v>75</v>
      </c>
      <c r="Y7" s="1"/>
      <c r="Z7" s="7"/>
      <c r="AC7" s="2">
        <v>3</v>
      </c>
      <c r="AD7" s="1" t="s">
        <v>23</v>
      </c>
      <c r="AE7" s="8">
        <f>AG7+AI7+AK7+AM7+AO7+AQ7+AS7</f>
        <v>261.2522415522896</v>
      </c>
      <c r="AF7" s="1">
        <v>1</v>
      </c>
      <c r="AG7" s="7">
        <f>(((7-AF7+1)/7)*150)</f>
        <v>150</v>
      </c>
      <c r="AH7" s="1">
        <v>183</v>
      </c>
      <c r="AI7" s="7">
        <f>(((190-AH7+1)/190)*300)</f>
        <v>12.631578947368421</v>
      </c>
      <c r="AJ7" s="1" t="s">
        <v>65</v>
      </c>
      <c r="AK7" s="7"/>
      <c r="AL7" s="1">
        <v>197</v>
      </c>
      <c r="AM7" s="7">
        <f>(((229-AL7+1)/229)*300)</f>
        <v>43.231441048034938</v>
      </c>
      <c r="AN7" s="1">
        <v>165</v>
      </c>
      <c r="AO7" s="7">
        <f>(((167-AN7+1)/167)*300)</f>
        <v>5.3892215568862269</v>
      </c>
      <c r="AP7" s="1" t="s">
        <v>65</v>
      </c>
      <c r="AQ7" s="9"/>
      <c r="AR7" s="1">
        <v>3</v>
      </c>
      <c r="AS7" s="7">
        <f>(((3-AR7+1)/3)*150)</f>
        <v>50</v>
      </c>
      <c r="AT7" s="1"/>
      <c r="AU7" s="7"/>
    </row>
    <row r="8" spans="2:47" x14ac:dyDescent="0.25">
      <c r="B8" s="2">
        <v>4</v>
      </c>
      <c r="C8" s="1" t="s">
        <v>34</v>
      </c>
      <c r="D8" s="8">
        <f t="shared" si="1"/>
        <v>124.34210526315789</v>
      </c>
      <c r="E8" s="1">
        <v>3</v>
      </c>
      <c r="F8" s="7">
        <f t="shared" si="0"/>
        <v>112.5</v>
      </c>
      <c r="G8" s="1" t="s">
        <v>65</v>
      </c>
      <c r="H8" s="7"/>
      <c r="I8" s="1" t="s">
        <v>65</v>
      </c>
      <c r="J8" s="7"/>
      <c r="K8" s="1">
        <v>220</v>
      </c>
      <c r="L8" s="7">
        <f>(((228-K8+1)/228)*300)</f>
        <v>11.842105263157894</v>
      </c>
      <c r="M8" s="1" t="s">
        <v>65</v>
      </c>
      <c r="N8" s="7"/>
      <c r="O8" s="1" t="s">
        <v>65</v>
      </c>
      <c r="P8" s="7"/>
      <c r="Q8" s="1" t="s">
        <v>65</v>
      </c>
      <c r="R8" s="7"/>
      <c r="S8" s="1" t="s">
        <v>65</v>
      </c>
      <c r="T8" s="7"/>
      <c r="U8" s="1" t="s">
        <v>65</v>
      </c>
      <c r="V8" s="7"/>
      <c r="W8" s="1" t="s">
        <v>65</v>
      </c>
      <c r="X8" s="7"/>
      <c r="Y8" s="1"/>
      <c r="Z8" s="7"/>
      <c r="AC8" s="2">
        <v>4</v>
      </c>
      <c r="AD8" s="1" t="s">
        <v>30</v>
      </c>
      <c r="AE8" s="8">
        <f>AG8+AI8+AK8+AM8+AO8+AQ8+AS8</f>
        <v>107.14285714285714</v>
      </c>
      <c r="AF8" s="1">
        <v>3</v>
      </c>
      <c r="AG8" s="7">
        <f>(((7-AF8+1)/7)*150)</f>
        <v>107.14285714285714</v>
      </c>
      <c r="AH8" s="1" t="s">
        <v>65</v>
      </c>
      <c r="AI8" s="7"/>
      <c r="AJ8" s="1" t="s">
        <v>65</v>
      </c>
      <c r="AK8" s="7"/>
      <c r="AL8" s="1" t="s">
        <v>65</v>
      </c>
      <c r="AM8" s="7"/>
      <c r="AN8" s="1" t="s">
        <v>65</v>
      </c>
      <c r="AO8" s="7"/>
      <c r="AP8" s="1" t="s">
        <v>65</v>
      </c>
      <c r="AQ8" s="9"/>
      <c r="AR8" s="1" t="s">
        <v>65</v>
      </c>
      <c r="AS8" s="7"/>
      <c r="AT8" s="1"/>
      <c r="AU8" s="7"/>
    </row>
    <row r="9" spans="2:47" x14ac:dyDescent="0.25">
      <c r="B9" s="2">
        <v>5</v>
      </c>
      <c r="C9" s="1" t="s">
        <v>36</v>
      </c>
      <c r="D9" s="8">
        <f t="shared" si="1"/>
        <v>99.01315789473685</v>
      </c>
      <c r="E9" s="1">
        <v>6</v>
      </c>
      <c r="F9" s="7">
        <f t="shared" si="0"/>
        <v>56.25</v>
      </c>
      <c r="G9" s="1" t="s">
        <v>65</v>
      </c>
      <c r="H9" s="7"/>
      <c r="I9" s="1">
        <v>184</v>
      </c>
      <c r="J9" s="7">
        <f>(((184-I9+1)/184)*300)</f>
        <v>1.6304347826086956</v>
      </c>
      <c r="K9" s="1">
        <v>225</v>
      </c>
      <c r="L9" s="7">
        <f>(((228-K9+1)/228)*300)</f>
        <v>5.2631578947368416</v>
      </c>
      <c r="M9" s="1" t="s">
        <v>65</v>
      </c>
      <c r="N9" s="7"/>
      <c r="O9" s="1">
        <v>200</v>
      </c>
      <c r="P9" s="7">
        <f>(((221-O9+1)/221)*300)</f>
        <v>29.864253393665155</v>
      </c>
      <c r="Q9" s="1" t="s">
        <v>65</v>
      </c>
      <c r="R9" s="7"/>
      <c r="S9" s="1" t="s">
        <v>65</v>
      </c>
      <c r="T9" s="7"/>
      <c r="U9" s="1" t="s">
        <v>65</v>
      </c>
      <c r="V9" s="7"/>
      <c r="W9" s="1">
        <v>7</v>
      </c>
      <c r="X9" s="7">
        <f>(((8-W9+1)/8)*150)</f>
        <v>37.5</v>
      </c>
      <c r="Y9" s="1"/>
      <c r="Z9" s="7"/>
      <c r="AC9" s="2">
        <v>5</v>
      </c>
      <c r="AD9" s="1" t="s">
        <v>29</v>
      </c>
      <c r="AE9" s="8">
        <f>AG9+AI9+AK9+AM9+AO9+AQ9+AS9</f>
        <v>64.285714285714278</v>
      </c>
      <c r="AF9" s="1">
        <v>5</v>
      </c>
      <c r="AG9" s="7">
        <f>(((7-AF9+1)/7)*150)</f>
        <v>64.285714285714278</v>
      </c>
      <c r="AH9" s="1" t="s">
        <v>65</v>
      </c>
      <c r="AI9" s="7"/>
      <c r="AJ9" s="1" t="s">
        <v>65</v>
      </c>
      <c r="AK9" s="7"/>
      <c r="AL9" s="1" t="s">
        <v>65</v>
      </c>
      <c r="AM9" s="7"/>
      <c r="AN9" s="1" t="s">
        <v>65</v>
      </c>
      <c r="AO9" s="7"/>
      <c r="AP9" s="1" t="s">
        <v>65</v>
      </c>
      <c r="AQ9" s="9"/>
      <c r="AR9" s="1" t="s">
        <v>65</v>
      </c>
      <c r="AS9" s="7"/>
      <c r="AT9" s="1"/>
      <c r="AU9" s="7"/>
    </row>
    <row r="10" spans="2:47" x14ac:dyDescent="0.25">
      <c r="B10" s="2">
        <v>6</v>
      </c>
      <c r="C10" s="1" t="s">
        <v>37</v>
      </c>
      <c r="D10" s="8">
        <f t="shared" si="1"/>
        <v>37.5</v>
      </c>
      <c r="E10" s="1">
        <v>7</v>
      </c>
      <c r="F10" s="7">
        <f t="shared" si="0"/>
        <v>37.5</v>
      </c>
      <c r="G10" s="1" t="s">
        <v>65</v>
      </c>
      <c r="H10" s="7"/>
      <c r="I10" s="1" t="s">
        <v>65</v>
      </c>
      <c r="J10" s="7"/>
      <c r="K10" s="1" t="s">
        <v>65</v>
      </c>
      <c r="L10" s="7"/>
      <c r="M10" s="1" t="s">
        <v>65</v>
      </c>
      <c r="N10" s="7"/>
      <c r="O10" s="1"/>
      <c r="P10" s="7"/>
      <c r="Q10" s="1" t="s">
        <v>65</v>
      </c>
      <c r="R10" s="7"/>
      <c r="S10" s="1" t="s">
        <v>65</v>
      </c>
      <c r="T10" s="7"/>
      <c r="U10" s="1" t="s">
        <v>65</v>
      </c>
      <c r="V10" s="7"/>
      <c r="W10" s="1" t="s">
        <v>65</v>
      </c>
      <c r="X10" s="7"/>
      <c r="Y10" s="1"/>
      <c r="Z10" s="7"/>
      <c r="AC10" s="2">
        <v>6</v>
      </c>
      <c r="AD10" s="1"/>
      <c r="AE10" s="8"/>
      <c r="AF10" s="1"/>
      <c r="AG10" s="7"/>
      <c r="AH10" s="1"/>
      <c r="AI10" s="7"/>
      <c r="AJ10" s="1"/>
      <c r="AK10" s="7"/>
      <c r="AL10" s="1"/>
      <c r="AM10" s="7"/>
      <c r="AN10" s="1"/>
      <c r="AO10" s="7"/>
      <c r="AP10" s="1"/>
      <c r="AQ10" s="9"/>
      <c r="AR10" s="1"/>
      <c r="AS10" s="7"/>
      <c r="AT10" s="1"/>
      <c r="AU10" s="7"/>
    </row>
    <row r="11" spans="2:47" x14ac:dyDescent="0.25">
      <c r="B11" s="2">
        <v>7</v>
      </c>
      <c r="C11" s="1" t="s">
        <v>38</v>
      </c>
      <c r="D11" s="8">
        <f t="shared" si="1"/>
        <v>18.75</v>
      </c>
      <c r="E11" s="1">
        <v>8</v>
      </c>
      <c r="F11" s="7">
        <f t="shared" si="0"/>
        <v>18.75</v>
      </c>
      <c r="G11" s="1" t="s">
        <v>65</v>
      </c>
      <c r="H11" s="7"/>
      <c r="I11" s="1" t="s">
        <v>65</v>
      </c>
      <c r="J11" s="7"/>
      <c r="K11" s="1" t="s">
        <v>65</v>
      </c>
      <c r="L11" s="7"/>
      <c r="M11" s="1" t="s">
        <v>65</v>
      </c>
      <c r="N11" s="7"/>
      <c r="O11" s="1"/>
      <c r="P11" s="7"/>
      <c r="Q11" s="1" t="s">
        <v>65</v>
      </c>
      <c r="R11" s="7"/>
      <c r="S11" s="1" t="s">
        <v>65</v>
      </c>
      <c r="T11" s="7"/>
      <c r="U11" s="1" t="s">
        <v>65</v>
      </c>
      <c r="V11" s="7"/>
      <c r="W11" s="1" t="s">
        <v>65</v>
      </c>
      <c r="X11" s="7"/>
      <c r="Y11" s="1"/>
      <c r="Z11" s="7"/>
      <c r="AC11" s="2">
        <v>7</v>
      </c>
      <c r="AD11" s="1"/>
      <c r="AE11" s="8"/>
      <c r="AF11" s="1"/>
      <c r="AG11" s="7"/>
      <c r="AH11" s="1"/>
      <c r="AI11" s="7"/>
      <c r="AJ11" s="1"/>
      <c r="AK11" s="7"/>
      <c r="AL11" s="1"/>
      <c r="AM11" s="7"/>
      <c r="AN11" s="1"/>
      <c r="AO11" s="7"/>
      <c r="AP11" s="1"/>
      <c r="AQ11" s="9"/>
      <c r="AR11" s="1"/>
      <c r="AS11" s="7"/>
      <c r="AT11" s="1"/>
      <c r="AU11" s="7"/>
    </row>
    <row r="12" spans="2:47" x14ac:dyDescent="0.25">
      <c r="B12" s="2">
        <v>8</v>
      </c>
      <c r="C12" s="1" t="s">
        <v>39</v>
      </c>
      <c r="D12" s="8">
        <f t="shared" si="1"/>
        <v>18.75</v>
      </c>
      <c r="E12" s="1" t="s">
        <v>65</v>
      </c>
      <c r="F12" s="7"/>
      <c r="G12" s="1" t="s">
        <v>65</v>
      </c>
      <c r="H12" s="7"/>
      <c r="I12" s="1" t="s">
        <v>65</v>
      </c>
      <c r="J12" s="7"/>
      <c r="K12" s="1" t="s">
        <v>65</v>
      </c>
      <c r="L12" s="7"/>
      <c r="M12" s="1" t="s">
        <v>65</v>
      </c>
      <c r="N12" s="7"/>
      <c r="O12" s="1"/>
      <c r="P12" s="7"/>
      <c r="Q12" s="1" t="s">
        <v>65</v>
      </c>
      <c r="R12" s="7"/>
      <c r="S12" s="1" t="s">
        <v>65</v>
      </c>
      <c r="T12" s="7"/>
      <c r="U12" s="1" t="s">
        <v>65</v>
      </c>
      <c r="V12" s="7"/>
      <c r="W12" s="1">
        <v>8</v>
      </c>
      <c r="X12" s="7">
        <f>(((8-W12+1)/8)*150)</f>
        <v>18.75</v>
      </c>
      <c r="Y12" s="1"/>
      <c r="Z12" s="7"/>
      <c r="AC12" s="2">
        <v>8</v>
      </c>
      <c r="AD12" s="1"/>
      <c r="AE12" s="3"/>
      <c r="AF12" s="1"/>
      <c r="AG12" s="7"/>
      <c r="AH12" s="1"/>
      <c r="AI12" s="7"/>
      <c r="AJ12" s="1"/>
      <c r="AK12" s="7"/>
      <c r="AL12" s="1"/>
      <c r="AM12" s="7"/>
      <c r="AN12" s="1"/>
      <c r="AO12" s="7"/>
      <c r="AP12" s="1"/>
      <c r="AQ12" s="9"/>
      <c r="AR12" s="1"/>
      <c r="AS12" s="7"/>
      <c r="AT12" s="1"/>
      <c r="AU12" s="7"/>
    </row>
    <row r="13" spans="2:47" x14ac:dyDescent="0.25">
      <c r="B13" s="2">
        <v>9</v>
      </c>
      <c r="C13" s="1"/>
      <c r="D13" s="8"/>
      <c r="E13" s="1"/>
      <c r="F13" s="7"/>
      <c r="G13" s="1"/>
      <c r="H13" s="7"/>
      <c r="I13" s="1"/>
      <c r="J13" s="7"/>
      <c r="K13" s="1"/>
      <c r="L13" s="7"/>
      <c r="M13" s="1"/>
      <c r="N13" s="7"/>
      <c r="O13" s="1"/>
      <c r="P13" s="7"/>
      <c r="Q13" s="1"/>
      <c r="R13" s="7"/>
      <c r="S13" s="1"/>
      <c r="T13" s="7"/>
      <c r="U13" s="1"/>
      <c r="V13" s="7"/>
      <c r="W13" s="1"/>
      <c r="X13" s="7"/>
      <c r="Y13" s="1"/>
      <c r="Z13" s="7"/>
      <c r="AC13" s="2">
        <v>9</v>
      </c>
      <c r="AD13" s="1"/>
      <c r="AE13" s="3"/>
      <c r="AF13" s="1"/>
      <c r="AG13" s="7"/>
      <c r="AH13" s="1"/>
      <c r="AI13" s="7"/>
      <c r="AJ13" s="1"/>
      <c r="AK13" s="7"/>
      <c r="AL13" s="1"/>
      <c r="AM13" s="7"/>
      <c r="AN13" s="1"/>
      <c r="AO13" s="7"/>
      <c r="AP13" s="1"/>
      <c r="AQ13" s="9"/>
      <c r="AR13" s="1"/>
      <c r="AS13" s="7"/>
      <c r="AT13" s="1"/>
      <c r="AU13" s="7"/>
    </row>
    <row r="14" spans="2:47" x14ac:dyDescent="0.25">
      <c r="B14" s="2">
        <v>10</v>
      </c>
      <c r="C14" s="1"/>
      <c r="D14" s="8"/>
      <c r="E14" s="1"/>
      <c r="F14" s="7"/>
      <c r="G14" s="1"/>
      <c r="H14" s="7"/>
      <c r="I14" s="1"/>
      <c r="J14" s="7"/>
      <c r="K14" s="1"/>
      <c r="L14" s="7"/>
      <c r="M14" s="1"/>
      <c r="N14" s="7"/>
      <c r="O14" s="1"/>
      <c r="P14" s="7"/>
      <c r="Q14" s="1"/>
      <c r="R14" s="7"/>
      <c r="S14" s="1"/>
      <c r="T14" s="7"/>
      <c r="U14" s="1"/>
      <c r="V14" s="7"/>
      <c r="W14" s="1"/>
      <c r="X14" s="7"/>
      <c r="Y14" s="1"/>
      <c r="Z14" s="7"/>
      <c r="AC14" s="2">
        <v>10</v>
      </c>
      <c r="AD14" s="1"/>
      <c r="AE14" s="3"/>
      <c r="AF14" s="1"/>
      <c r="AG14" s="7"/>
      <c r="AH14" s="1"/>
      <c r="AI14" s="7"/>
      <c r="AJ14" s="1"/>
      <c r="AK14" s="7"/>
      <c r="AL14" s="1"/>
      <c r="AM14" s="7"/>
      <c r="AN14" s="1"/>
      <c r="AO14" s="7"/>
      <c r="AP14" s="1"/>
      <c r="AQ14" s="9"/>
      <c r="AR14" s="1"/>
      <c r="AS14" s="7"/>
      <c r="AT14" s="1"/>
      <c r="AU14" s="7"/>
    </row>
    <row r="15" spans="2:47" x14ac:dyDescent="0.25">
      <c r="B15" s="2">
        <v>11</v>
      </c>
      <c r="C15" s="1"/>
      <c r="D15" s="8"/>
      <c r="E15" s="1"/>
      <c r="F15" s="7"/>
      <c r="G15" s="1"/>
      <c r="H15" s="7"/>
      <c r="I15" s="1"/>
      <c r="J15" s="7"/>
      <c r="K15" s="1"/>
      <c r="L15" s="7"/>
      <c r="M15" s="1"/>
      <c r="N15" s="7"/>
      <c r="O15" s="1"/>
      <c r="P15" s="7"/>
      <c r="Q15" s="1"/>
      <c r="R15" s="7"/>
      <c r="S15" s="1"/>
      <c r="T15" s="7"/>
      <c r="U15" s="1"/>
      <c r="V15" s="7"/>
      <c r="W15" s="1"/>
      <c r="X15" s="7"/>
      <c r="Y15" s="1"/>
      <c r="Z15" s="7"/>
      <c r="AC15" s="2">
        <v>11</v>
      </c>
      <c r="AD15" s="1"/>
      <c r="AE15" s="3"/>
      <c r="AF15" s="1"/>
      <c r="AG15" s="7"/>
      <c r="AH15" s="1"/>
      <c r="AI15" s="7"/>
      <c r="AJ15" s="1"/>
      <c r="AK15" s="7"/>
      <c r="AL15" s="1"/>
      <c r="AM15" s="7"/>
      <c r="AN15" s="1"/>
      <c r="AO15" s="7"/>
      <c r="AP15" s="1"/>
      <c r="AQ15" s="9"/>
      <c r="AR15" s="1"/>
      <c r="AS15" s="7"/>
      <c r="AT15" s="1"/>
      <c r="AU15" s="7"/>
    </row>
    <row r="16" spans="2:47" x14ac:dyDescent="0.25">
      <c r="B16" s="2">
        <v>12</v>
      </c>
      <c r="C16" s="1"/>
      <c r="D16" s="8"/>
      <c r="E16" s="1"/>
      <c r="F16" s="7"/>
      <c r="G16" s="1"/>
      <c r="H16" s="7"/>
      <c r="I16" s="1"/>
      <c r="J16" s="7"/>
      <c r="K16" s="1"/>
      <c r="L16" s="7"/>
      <c r="M16" s="1"/>
      <c r="N16" s="7"/>
      <c r="O16" s="1"/>
      <c r="P16" s="7"/>
      <c r="Q16" s="1"/>
      <c r="R16" s="7"/>
      <c r="S16" s="1"/>
      <c r="T16" s="7"/>
      <c r="U16" s="1"/>
      <c r="V16" s="7"/>
      <c r="W16" s="1"/>
      <c r="X16" s="7"/>
      <c r="Y16" s="1"/>
      <c r="Z16" s="7"/>
      <c r="AC16" s="2">
        <v>12</v>
      </c>
      <c r="AD16" s="1"/>
      <c r="AE16" s="3"/>
      <c r="AF16" s="1"/>
      <c r="AG16" s="7"/>
      <c r="AH16" s="1"/>
      <c r="AI16" s="7"/>
      <c r="AJ16" s="1"/>
      <c r="AK16" s="7"/>
      <c r="AL16" s="1"/>
      <c r="AM16" s="7"/>
      <c r="AN16" s="1"/>
      <c r="AO16" s="7"/>
      <c r="AP16" s="1"/>
      <c r="AQ16" s="9"/>
      <c r="AR16" s="1"/>
      <c r="AS16" s="7"/>
      <c r="AT16" s="1"/>
      <c r="AU16" s="7"/>
    </row>
    <row r="17" spans="2:47" x14ac:dyDescent="0.25">
      <c r="B17" s="2">
        <v>13</v>
      </c>
      <c r="C17" s="1"/>
      <c r="D17" s="8"/>
      <c r="E17" s="1"/>
      <c r="F17" s="7"/>
      <c r="G17" s="1"/>
      <c r="H17" s="7"/>
      <c r="I17" s="1"/>
      <c r="J17" s="7"/>
      <c r="K17" s="1"/>
      <c r="L17" s="7"/>
      <c r="M17" s="1"/>
      <c r="N17" s="7"/>
      <c r="O17" s="1"/>
      <c r="P17" s="7"/>
      <c r="Q17" s="1"/>
      <c r="R17" s="7"/>
      <c r="S17" s="1"/>
      <c r="T17" s="7"/>
      <c r="U17" s="1"/>
      <c r="V17" s="7"/>
      <c r="W17" s="1"/>
      <c r="X17" s="7"/>
      <c r="Y17" s="1"/>
      <c r="Z17" s="7"/>
      <c r="AC17" s="2">
        <v>13</v>
      </c>
      <c r="AD17" s="1"/>
      <c r="AE17" s="3"/>
      <c r="AF17" s="1"/>
      <c r="AG17" s="7"/>
      <c r="AH17" s="1"/>
      <c r="AI17" s="7"/>
      <c r="AJ17" s="1"/>
      <c r="AK17" s="7"/>
      <c r="AL17" s="1"/>
      <c r="AM17" s="7"/>
      <c r="AN17" s="1"/>
      <c r="AO17" s="7"/>
      <c r="AP17" s="1"/>
      <c r="AQ17" s="9"/>
      <c r="AR17" s="1"/>
      <c r="AS17" s="7"/>
      <c r="AT17" s="1"/>
      <c r="AU17" s="7"/>
    </row>
    <row r="18" spans="2:47" x14ac:dyDescent="0.25">
      <c r="B18" s="2">
        <v>14</v>
      </c>
      <c r="C18" s="1"/>
      <c r="D18" s="8"/>
      <c r="E18" s="1"/>
      <c r="F18" s="7"/>
      <c r="G18" s="1"/>
      <c r="H18" s="7"/>
      <c r="I18" s="1"/>
      <c r="J18" s="7"/>
      <c r="K18" s="1"/>
      <c r="L18" s="7"/>
      <c r="M18" s="1"/>
      <c r="N18" s="7"/>
      <c r="O18" s="1"/>
      <c r="P18" s="7"/>
      <c r="Q18" s="1"/>
      <c r="R18" s="7"/>
      <c r="S18" s="1"/>
      <c r="T18" s="7"/>
      <c r="U18" s="1"/>
      <c r="V18" s="7"/>
      <c r="W18" s="1"/>
      <c r="X18" s="7"/>
      <c r="Y18" s="1"/>
      <c r="Z18" s="7"/>
      <c r="AC18" s="2">
        <v>14</v>
      </c>
      <c r="AD18" s="1"/>
      <c r="AE18" s="3"/>
      <c r="AF18" s="1"/>
      <c r="AG18" s="7"/>
      <c r="AH18" s="1"/>
      <c r="AI18" s="7"/>
      <c r="AJ18" s="1"/>
      <c r="AK18" s="7"/>
      <c r="AL18" s="1"/>
      <c r="AM18" s="7"/>
      <c r="AN18" s="1"/>
      <c r="AO18" s="7"/>
      <c r="AP18" s="1"/>
      <c r="AQ18" s="9"/>
      <c r="AR18" s="1"/>
      <c r="AS18" s="7"/>
      <c r="AT18" s="1"/>
      <c r="AU18" s="7"/>
    </row>
    <row r="19" spans="2:47" x14ac:dyDescent="0.25">
      <c r="B19" s="2">
        <v>15</v>
      </c>
      <c r="C19" s="1"/>
      <c r="D19" s="8"/>
      <c r="E19" s="1"/>
      <c r="F19" s="7"/>
      <c r="G19" s="1"/>
      <c r="H19" s="7"/>
      <c r="I19" s="1"/>
      <c r="J19" s="7"/>
      <c r="K19" s="1"/>
      <c r="L19" s="7"/>
      <c r="M19" s="1"/>
      <c r="N19" s="7"/>
      <c r="O19" s="1"/>
      <c r="P19" s="7"/>
      <c r="Q19" s="1"/>
      <c r="R19" s="7"/>
      <c r="S19" s="1"/>
      <c r="T19" s="7"/>
      <c r="U19" s="1"/>
      <c r="V19" s="7"/>
      <c r="W19" s="1"/>
      <c r="X19" s="7"/>
      <c r="Y19" s="1"/>
      <c r="Z19" s="7"/>
      <c r="AC19" s="2">
        <v>15</v>
      </c>
      <c r="AD19" s="1"/>
      <c r="AE19" s="3"/>
      <c r="AF19" s="1"/>
      <c r="AG19" s="7"/>
      <c r="AH19" s="1"/>
      <c r="AI19" s="7"/>
      <c r="AJ19" s="1"/>
      <c r="AK19" s="7"/>
      <c r="AL19" s="1"/>
      <c r="AM19" s="7"/>
      <c r="AN19" s="1"/>
      <c r="AO19" s="7"/>
      <c r="AP19" s="1"/>
      <c r="AQ19" s="9"/>
      <c r="AR19" s="1"/>
      <c r="AS19" s="7"/>
      <c r="AT19" s="1"/>
      <c r="AU19" s="7"/>
    </row>
    <row r="20" spans="2:47" x14ac:dyDescent="0.25">
      <c r="B20" s="2">
        <v>16</v>
      </c>
      <c r="C20" s="1"/>
      <c r="D20" s="8"/>
      <c r="E20" s="1"/>
      <c r="F20" s="7"/>
      <c r="G20" s="1"/>
      <c r="H20" s="7"/>
      <c r="I20" s="1"/>
      <c r="J20" s="7"/>
      <c r="K20" s="1"/>
      <c r="L20" s="7"/>
      <c r="M20" s="1"/>
      <c r="N20" s="7"/>
      <c r="O20" s="1"/>
      <c r="P20" s="7"/>
      <c r="Q20" s="1"/>
      <c r="R20" s="7"/>
      <c r="S20" s="1"/>
      <c r="T20" s="7"/>
      <c r="U20" s="1"/>
      <c r="V20" s="7"/>
      <c r="W20" s="1"/>
      <c r="X20" s="7"/>
      <c r="Y20" s="1"/>
      <c r="Z20" s="7"/>
      <c r="AC20" s="2">
        <v>16</v>
      </c>
      <c r="AD20" s="1"/>
      <c r="AE20" s="3"/>
      <c r="AF20" s="1"/>
      <c r="AG20" s="7"/>
      <c r="AH20" s="1"/>
      <c r="AI20" s="7"/>
      <c r="AJ20" s="1"/>
      <c r="AK20" s="7"/>
      <c r="AL20" s="1"/>
      <c r="AM20" s="7"/>
      <c r="AN20" s="1"/>
      <c r="AO20" s="7"/>
      <c r="AP20" s="1"/>
      <c r="AQ20" s="9"/>
      <c r="AR20" s="1"/>
      <c r="AS20" s="7"/>
      <c r="AT20" s="1"/>
      <c r="AU20" s="7"/>
    </row>
    <row r="21" spans="2:47" x14ac:dyDescent="0.25">
      <c r="B21" s="2">
        <v>17</v>
      </c>
      <c r="C21" s="1"/>
      <c r="D21" s="8"/>
      <c r="E21" s="1"/>
      <c r="F21" s="7"/>
      <c r="G21" s="1"/>
      <c r="H21" s="7"/>
      <c r="I21" s="1"/>
      <c r="J21" s="7"/>
      <c r="K21" s="1"/>
      <c r="L21" s="7"/>
      <c r="M21" s="1"/>
      <c r="N21" s="7"/>
      <c r="O21" s="1"/>
      <c r="P21" s="7"/>
      <c r="Q21" s="1"/>
      <c r="R21" s="7"/>
      <c r="S21" s="1"/>
      <c r="T21" s="7"/>
      <c r="U21" s="1"/>
      <c r="V21" s="7"/>
      <c r="W21" s="1"/>
      <c r="X21" s="7"/>
      <c r="Y21" s="1"/>
      <c r="Z21" s="7"/>
      <c r="AC21" s="2">
        <v>17</v>
      </c>
      <c r="AD21" s="1"/>
      <c r="AE21" s="3"/>
      <c r="AF21" s="1"/>
      <c r="AG21" s="7"/>
      <c r="AH21" s="1"/>
      <c r="AI21" s="7"/>
      <c r="AJ21" s="1"/>
      <c r="AK21" s="7"/>
      <c r="AL21" s="1"/>
      <c r="AM21" s="7"/>
      <c r="AN21" s="1"/>
      <c r="AO21" s="7"/>
      <c r="AP21" s="1"/>
      <c r="AQ21" s="9"/>
      <c r="AR21" s="1"/>
      <c r="AS21" s="7"/>
      <c r="AT21" s="1"/>
      <c r="AU21" s="7"/>
    </row>
    <row r="22" spans="2:47" x14ac:dyDescent="0.25">
      <c r="B22" s="2">
        <v>18</v>
      </c>
      <c r="C22" s="1"/>
      <c r="D22" s="8"/>
      <c r="E22" s="1"/>
      <c r="F22" s="7"/>
      <c r="G22" s="1"/>
      <c r="H22" s="7"/>
      <c r="I22" s="1"/>
      <c r="J22" s="7"/>
      <c r="K22" s="1"/>
      <c r="L22" s="7"/>
      <c r="M22" s="1"/>
      <c r="N22" s="7"/>
      <c r="O22" s="1"/>
      <c r="P22" s="7"/>
      <c r="Q22" s="1"/>
      <c r="R22" s="7"/>
      <c r="S22" s="1"/>
      <c r="T22" s="7"/>
      <c r="U22" s="1"/>
      <c r="V22" s="7"/>
      <c r="W22" s="1"/>
      <c r="X22" s="7"/>
      <c r="Y22" s="1"/>
      <c r="Z22" s="7"/>
      <c r="AC22" s="2">
        <v>18</v>
      </c>
      <c r="AD22" s="1"/>
      <c r="AE22" s="3"/>
      <c r="AF22" s="1"/>
      <c r="AG22" s="7"/>
      <c r="AH22" s="1"/>
      <c r="AI22" s="7"/>
      <c r="AJ22" s="1"/>
      <c r="AK22" s="7"/>
      <c r="AL22" s="1"/>
      <c r="AM22" s="7"/>
      <c r="AN22" s="1"/>
      <c r="AO22" s="7"/>
      <c r="AP22" s="1"/>
      <c r="AQ22" s="9"/>
      <c r="AR22" s="1"/>
      <c r="AS22" s="7"/>
      <c r="AT22" s="1"/>
      <c r="AU22" s="7"/>
    </row>
    <row r="23" spans="2:47" x14ac:dyDescent="0.25">
      <c r="B23" s="2">
        <v>19</v>
      </c>
      <c r="C23" s="1"/>
      <c r="D23" s="8"/>
      <c r="E23" s="1"/>
      <c r="F23" s="7"/>
      <c r="G23" s="1"/>
      <c r="H23" s="7"/>
      <c r="I23" s="1"/>
      <c r="J23" s="7"/>
      <c r="K23" s="1"/>
      <c r="L23" s="7"/>
      <c r="M23" s="1"/>
      <c r="N23" s="7"/>
      <c r="O23" s="1"/>
      <c r="P23" s="7"/>
      <c r="Q23" s="1"/>
      <c r="R23" s="7"/>
      <c r="S23" s="1"/>
      <c r="T23" s="7"/>
      <c r="U23" s="1"/>
      <c r="V23" s="7"/>
      <c r="W23" s="1"/>
      <c r="X23" s="7"/>
      <c r="Y23" s="1"/>
      <c r="Z23" s="7"/>
      <c r="AC23" s="2">
        <v>19</v>
      </c>
      <c r="AD23" s="1"/>
      <c r="AE23" s="3"/>
      <c r="AF23" s="1"/>
      <c r="AG23" s="7"/>
      <c r="AH23" s="1"/>
      <c r="AI23" s="7"/>
      <c r="AJ23" s="1"/>
      <c r="AK23" s="7"/>
      <c r="AL23" s="1"/>
      <c r="AM23" s="7"/>
      <c r="AN23" s="1"/>
      <c r="AO23" s="7"/>
      <c r="AP23" s="1"/>
      <c r="AQ23" s="9"/>
      <c r="AR23" s="1"/>
      <c r="AS23" s="7"/>
      <c r="AT23" s="1"/>
      <c r="AU23" s="7"/>
    </row>
    <row r="24" spans="2:47" x14ac:dyDescent="0.25">
      <c r="B24" s="2">
        <v>20</v>
      </c>
      <c r="C24" s="1"/>
      <c r="D24" s="8"/>
      <c r="E24" s="1"/>
      <c r="F24" s="7"/>
      <c r="G24" s="1"/>
      <c r="H24" s="7"/>
      <c r="I24" s="1"/>
      <c r="J24" s="7"/>
      <c r="K24" s="1"/>
      <c r="L24" s="7"/>
      <c r="M24" s="1"/>
      <c r="N24" s="7"/>
      <c r="O24" s="1"/>
      <c r="P24" s="7"/>
      <c r="Q24" s="1"/>
      <c r="R24" s="7"/>
      <c r="S24" s="1"/>
      <c r="T24" s="7"/>
      <c r="U24" s="1"/>
      <c r="V24" s="7"/>
      <c r="W24" s="1"/>
      <c r="X24" s="7"/>
      <c r="Y24" s="1"/>
      <c r="Z24" s="7"/>
      <c r="AC24" s="2">
        <v>20</v>
      </c>
      <c r="AD24" s="1"/>
      <c r="AE24" s="3"/>
      <c r="AF24" s="1"/>
      <c r="AG24" s="7"/>
      <c r="AH24" s="1"/>
      <c r="AI24" s="7"/>
      <c r="AJ24" s="1"/>
      <c r="AK24" s="7"/>
      <c r="AL24" s="1"/>
      <c r="AM24" s="7"/>
      <c r="AN24" s="1"/>
      <c r="AO24" s="7"/>
      <c r="AP24" s="1"/>
      <c r="AQ24" s="9"/>
      <c r="AR24" s="1"/>
      <c r="AS24" s="7"/>
      <c r="AT24" s="1"/>
      <c r="AU24" s="7"/>
    </row>
  </sheetData>
  <sortState ref="C5:Z24">
    <sortCondition descending="1" ref="D5:D24"/>
  </sortState>
  <mergeCells count="21">
    <mergeCell ref="AT3:AU3"/>
    <mergeCell ref="AC2:AU2"/>
    <mergeCell ref="Q3:R3"/>
    <mergeCell ref="W3:X3"/>
    <mergeCell ref="Y3:Z3"/>
    <mergeCell ref="B2:Z2"/>
    <mergeCell ref="AR3:AS3"/>
    <mergeCell ref="S3:T3"/>
    <mergeCell ref="U3:V3"/>
    <mergeCell ref="AN3:AO3"/>
    <mergeCell ref="O3:P3"/>
    <mergeCell ref="AP3:AQ3"/>
    <mergeCell ref="E3:F3"/>
    <mergeCell ref="G3:H3"/>
    <mergeCell ref="I3:J3"/>
    <mergeCell ref="K3:L3"/>
    <mergeCell ref="M3:N3"/>
    <mergeCell ref="AF3:AG3"/>
    <mergeCell ref="AH3:AI3"/>
    <mergeCell ref="AJ3:AK3"/>
    <mergeCell ref="AL3:AM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6B5AE-298E-4B3F-A3EA-E54176DBD635}">
  <dimension ref="B2:AG24"/>
  <sheetViews>
    <sheetView zoomScale="69" workbookViewId="0">
      <selection activeCell="M3" sqref="M3:N3"/>
    </sheetView>
  </sheetViews>
  <sheetFormatPr defaultRowHeight="15" x14ac:dyDescent="0.25"/>
  <cols>
    <col min="3" max="3" width="18.85546875" bestFit="1" customWidth="1"/>
    <col min="4" max="4" width="13.85546875" style="5" bestFit="1" customWidth="1"/>
    <col min="6" max="6" width="9.140625" style="5"/>
    <col min="8" max="8" width="9.140625" style="5"/>
    <col min="10" max="10" width="9.140625" style="5"/>
    <col min="12" max="12" width="9.140625" style="5"/>
    <col min="14" max="14" width="9.140625" style="5"/>
    <col min="16" max="16" width="9.140625" style="5"/>
    <col min="20" max="20" width="21" bestFit="1" customWidth="1"/>
    <col min="25" max="25" width="9.140625" style="5"/>
    <col min="27" max="27" width="9.140625" style="5"/>
  </cols>
  <sheetData>
    <row r="2" spans="2:33" ht="28.5" x14ac:dyDescent="0.45">
      <c r="B2" s="19" t="s">
        <v>56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  <c r="S2" s="19" t="s">
        <v>57</v>
      </c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1"/>
    </row>
    <row r="3" spans="2:33" ht="78" x14ac:dyDescent="0.25">
      <c r="B3" s="4" t="s">
        <v>0</v>
      </c>
      <c r="C3" s="2" t="s">
        <v>1</v>
      </c>
      <c r="D3" s="8" t="s">
        <v>3</v>
      </c>
      <c r="E3" s="24" t="s">
        <v>4</v>
      </c>
      <c r="F3" s="24"/>
      <c r="G3" s="25" t="s">
        <v>89</v>
      </c>
      <c r="H3" s="25"/>
      <c r="I3" s="25" t="s">
        <v>90</v>
      </c>
      <c r="J3" s="25"/>
      <c r="K3" s="25" t="s">
        <v>93</v>
      </c>
      <c r="L3" s="25"/>
      <c r="M3" s="25" t="s">
        <v>96</v>
      </c>
      <c r="N3" s="25"/>
      <c r="O3" s="22"/>
      <c r="P3" s="23"/>
      <c r="S3" s="4" t="s">
        <v>0</v>
      </c>
      <c r="T3" s="2" t="s">
        <v>1</v>
      </c>
      <c r="U3" s="3" t="s">
        <v>3</v>
      </c>
      <c r="V3" s="24" t="s">
        <v>4</v>
      </c>
      <c r="W3" s="24"/>
      <c r="X3" s="25" t="s">
        <v>91</v>
      </c>
      <c r="Y3" s="25"/>
      <c r="Z3" s="25" t="s">
        <v>92</v>
      </c>
      <c r="AA3" s="25"/>
      <c r="AB3" s="24"/>
      <c r="AC3" s="24"/>
      <c r="AD3" s="24"/>
      <c r="AE3" s="24"/>
      <c r="AF3" s="22"/>
      <c r="AG3" s="23"/>
    </row>
    <row r="4" spans="2:33" x14ac:dyDescent="0.25">
      <c r="B4" s="2"/>
      <c r="C4" s="2" t="s">
        <v>8</v>
      </c>
      <c r="D4" s="8" t="s">
        <v>7</v>
      </c>
      <c r="E4" s="2" t="s">
        <v>5</v>
      </c>
      <c r="F4" s="6" t="s">
        <v>6</v>
      </c>
      <c r="G4" s="2" t="s">
        <v>5</v>
      </c>
      <c r="H4" s="6" t="s">
        <v>6</v>
      </c>
      <c r="I4" s="2" t="s">
        <v>5</v>
      </c>
      <c r="J4" s="6" t="s">
        <v>6</v>
      </c>
      <c r="K4" s="2" t="s">
        <v>5</v>
      </c>
      <c r="L4" s="6" t="s">
        <v>6</v>
      </c>
      <c r="M4" s="2" t="s">
        <v>5</v>
      </c>
      <c r="N4" s="6" t="s">
        <v>6</v>
      </c>
      <c r="O4" s="2" t="s">
        <v>5</v>
      </c>
      <c r="P4" s="6" t="s">
        <v>6</v>
      </c>
      <c r="S4" s="2"/>
      <c r="T4" s="2" t="s">
        <v>8</v>
      </c>
      <c r="U4" s="3" t="s">
        <v>7</v>
      </c>
      <c r="V4" s="2" t="s">
        <v>5</v>
      </c>
      <c r="W4" s="2" t="s">
        <v>6</v>
      </c>
      <c r="X4" s="2" t="s">
        <v>5</v>
      </c>
      <c r="Y4" s="6" t="s">
        <v>6</v>
      </c>
      <c r="Z4" s="2" t="s">
        <v>5</v>
      </c>
      <c r="AA4" s="6" t="s">
        <v>6</v>
      </c>
      <c r="AB4" s="2" t="s">
        <v>5</v>
      </c>
      <c r="AC4" s="2" t="s">
        <v>6</v>
      </c>
      <c r="AD4" s="2" t="s">
        <v>5</v>
      </c>
      <c r="AE4" s="2" t="s">
        <v>6</v>
      </c>
      <c r="AF4" s="2" t="s">
        <v>5</v>
      </c>
      <c r="AG4" s="2" t="s">
        <v>6</v>
      </c>
    </row>
    <row r="5" spans="2:33" x14ac:dyDescent="0.25">
      <c r="B5" s="2">
        <v>1</v>
      </c>
      <c r="C5" s="1" t="s">
        <v>69</v>
      </c>
      <c r="D5" s="8">
        <f>F5+H5+J5+L5+N5+P5</f>
        <v>484.20463032113514</v>
      </c>
      <c r="E5" s="1"/>
      <c r="F5" s="7"/>
      <c r="G5" s="1">
        <v>17</v>
      </c>
      <c r="H5" s="7">
        <f>(((39-G5+1)/39)*300)</f>
        <v>176.92307692307693</v>
      </c>
      <c r="I5" s="1" t="s">
        <v>65</v>
      </c>
      <c r="J5" s="7"/>
      <c r="K5" s="1">
        <v>50</v>
      </c>
      <c r="L5" s="7">
        <f>(((103-K5+1)/103)*300)</f>
        <v>157.28155339805824</v>
      </c>
      <c r="M5" s="1">
        <v>1</v>
      </c>
      <c r="N5" s="7">
        <f>(((10-M5+1)/10)*150)</f>
        <v>150</v>
      </c>
      <c r="O5" s="1"/>
      <c r="P5" s="7"/>
      <c r="S5" s="2">
        <v>1</v>
      </c>
      <c r="T5" s="1" t="s">
        <v>70</v>
      </c>
      <c r="U5" s="8">
        <f>W5+Y5+AA5+AC5+AE5+AG5</f>
        <v>187.1692060946271</v>
      </c>
      <c r="V5" s="1"/>
      <c r="W5" s="9"/>
      <c r="X5" s="1">
        <v>20</v>
      </c>
      <c r="Y5" s="7">
        <f>(((29-X5+1)/29)*300)</f>
        <v>103.44827586206897</v>
      </c>
      <c r="Z5" s="1">
        <v>63</v>
      </c>
      <c r="AA5" s="7">
        <f>(((86-Z5+1)/86)*300)</f>
        <v>83.720930232558132</v>
      </c>
      <c r="AB5" s="1"/>
      <c r="AC5" s="9"/>
      <c r="AD5" s="1"/>
      <c r="AE5" s="9"/>
      <c r="AF5" s="1"/>
      <c r="AG5" s="9"/>
    </row>
    <row r="6" spans="2:33" x14ac:dyDescent="0.25">
      <c r="B6" s="2">
        <v>2</v>
      </c>
      <c r="C6" s="1" t="s">
        <v>20</v>
      </c>
      <c r="D6" s="8">
        <f>F6+H6+J6+L6+N6+P6</f>
        <v>411.33681852128456</v>
      </c>
      <c r="E6" s="1"/>
      <c r="F6" s="7"/>
      <c r="G6" s="1">
        <v>15</v>
      </c>
      <c r="H6" s="7">
        <f>(((39-G6+1)/39)*300)</f>
        <v>192.30769230769232</v>
      </c>
      <c r="I6" s="1" t="s">
        <v>65</v>
      </c>
      <c r="J6" s="7"/>
      <c r="K6" s="1">
        <v>70</v>
      </c>
      <c r="L6" s="7">
        <f>(((103-K6+1)/103)*300)</f>
        <v>99.029126213592235</v>
      </c>
      <c r="M6" s="1">
        <v>3</v>
      </c>
      <c r="N6" s="7">
        <f>(((10-M6+1)/10)*150)</f>
        <v>120</v>
      </c>
      <c r="O6" s="1"/>
      <c r="P6" s="7"/>
      <c r="S6" s="2">
        <v>2</v>
      </c>
      <c r="T6" s="1" t="s">
        <v>22</v>
      </c>
      <c r="U6" s="8">
        <f>W6+Y6+AA6+AC6+AE6+AG6</f>
        <v>31.03448275862069</v>
      </c>
      <c r="V6" s="1"/>
      <c r="W6" s="9"/>
      <c r="X6" s="1">
        <v>27</v>
      </c>
      <c r="Y6" s="7">
        <f>(((29-X6+1)/29)*300)</f>
        <v>31.03448275862069</v>
      </c>
      <c r="Z6" s="1"/>
      <c r="AA6" s="7"/>
      <c r="AB6" s="1"/>
      <c r="AC6" s="9"/>
      <c r="AD6" s="1"/>
      <c r="AE6" s="9"/>
      <c r="AF6" s="1"/>
      <c r="AG6" s="9"/>
    </row>
    <row r="7" spans="2:33" x14ac:dyDescent="0.25">
      <c r="B7" s="2">
        <v>3</v>
      </c>
      <c r="C7" s="1" t="s">
        <v>10</v>
      </c>
      <c r="D7" s="8">
        <f>F7+H7+J7+L7+N7+P7</f>
        <v>350.38461538461536</v>
      </c>
      <c r="E7" s="1"/>
      <c r="F7" s="7"/>
      <c r="G7" s="1">
        <v>12</v>
      </c>
      <c r="H7" s="7">
        <f>(((39-G7+1)/39)*300)</f>
        <v>215.38461538461539</v>
      </c>
      <c r="I7" s="1" t="s">
        <v>65</v>
      </c>
      <c r="J7" s="7"/>
      <c r="K7" s="1" t="s">
        <v>65</v>
      </c>
      <c r="L7" s="7"/>
      <c r="M7" s="1">
        <v>2</v>
      </c>
      <c r="N7" s="7">
        <f>(((10-M7+1)/10)*150)</f>
        <v>135</v>
      </c>
      <c r="O7" s="1"/>
      <c r="P7" s="7"/>
      <c r="S7" s="2">
        <v>3</v>
      </c>
      <c r="T7" s="1"/>
      <c r="U7" s="3"/>
      <c r="V7" s="1"/>
      <c r="W7" s="9"/>
      <c r="X7" s="1"/>
      <c r="Y7" s="7"/>
      <c r="Z7" s="1"/>
      <c r="AA7" s="7"/>
      <c r="AB7" s="1"/>
      <c r="AC7" s="9"/>
      <c r="AD7" s="1"/>
      <c r="AE7" s="9"/>
      <c r="AF7" s="1"/>
      <c r="AG7" s="9"/>
    </row>
    <row r="8" spans="2:33" x14ac:dyDescent="0.25">
      <c r="B8" s="2">
        <v>4</v>
      </c>
      <c r="C8" s="1" t="s">
        <v>17</v>
      </c>
      <c r="D8" s="8">
        <f>F8+H8+J8+L8+N8+P8</f>
        <v>306.16229707951732</v>
      </c>
      <c r="E8" s="1"/>
      <c r="F8" s="7"/>
      <c r="G8" s="1">
        <v>18</v>
      </c>
      <c r="H8" s="7">
        <f>(((39-G8+1)/39)*300)</f>
        <v>169.23076923076923</v>
      </c>
      <c r="I8" s="1">
        <v>81</v>
      </c>
      <c r="J8" s="7">
        <f>(((95-I8+1)/95)*300)</f>
        <v>47.368421052631575</v>
      </c>
      <c r="K8" s="1">
        <v>99</v>
      </c>
      <c r="L8" s="7">
        <f>(((103-K8+1)/103)*300)</f>
        <v>14.563106796116505</v>
      </c>
      <c r="M8" s="1">
        <v>6</v>
      </c>
      <c r="N8" s="7">
        <f>(((10-M8+1)/10)*150)</f>
        <v>75</v>
      </c>
      <c r="O8" s="1"/>
      <c r="P8" s="7"/>
      <c r="S8" s="2">
        <v>4</v>
      </c>
      <c r="T8" s="1"/>
      <c r="U8" s="3"/>
      <c r="V8" s="1"/>
      <c r="W8" s="9"/>
      <c r="X8" s="1"/>
      <c r="Y8" s="7"/>
      <c r="Z8" s="1"/>
      <c r="AA8" s="7"/>
      <c r="AB8" s="1"/>
      <c r="AC8" s="9"/>
      <c r="AD8" s="1"/>
      <c r="AE8" s="9"/>
      <c r="AF8" s="1"/>
      <c r="AG8" s="9"/>
    </row>
    <row r="9" spans="2:33" x14ac:dyDescent="0.25">
      <c r="B9" s="2">
        <v>5</v>
      </c>
      <c r="C9" s="1"/>
      <c r="D9" s="8">
        <f>F9+H9+J9+L9+N9+P9</f>
        <v>0</v>
      </c>
      <c r="E9" s="1"/>
      <c r="F9" s="7"/>
      <c r="G9" s="1"/>
      <c r="H9" s="7"/>
      <c r="I9" s="1"/>
      <c r="J9" s="7"/>
      <c r="K9" s="1"/>
      <c r="L9" s="7"/>
      <c r="M9" s="1"/>
      <c r="N9" s="7"/>
      <c r="O9" s="1"/>
      <c r="P9" s="7"/>
      <c r="S9" s="2">
        <v>5</v>
      </c>
      <c r="T9" s="1"/>
      <c r="U9" s="3"/>
      <c r="V9" s="1"/>
      <c r="W9" s="9"/>
      <c r="X9" s="1"/>
      <c r="Y9" s="7"/>
      <c r="Z9" s="1"/>
      <c r="AA9" s="7"/>
      <c r="AB9" s="1"/>
      <c r="AC9" s="9"/>
      <c r="AD9" s="1"/>
      <c r="AE9" s="9"/>
      <c r="AF9" s="1"/>
      <c r="AG9" s="9"/>
    </row>
    <row r="10" spans="2:33" x14ac:dyDescent="0.25">
      <c r="B10" s="2">
        <v>6</v>
      </c>
      <c r="C10" s="1"/>
      <c r="D10" s="8">
        <f>F10+H10+J10+L10+N10+P10</f>
        <v>0</v>
      </c>
      <c r="E10" s="1"/>
      <c r="F10" s="7"/>
      <c r="G10" s="1"/>
      <c r="H10" s="7"/>
      <c r="I10" s="1"/>
      <c r="J10" s="7"/>
      <c r="K10" s="1"/>
      <c r="L10" s="7"/>
      <c r="M10" s="1"/>
      <c r="N10" s="7"/>
      <c r="O10" s="1"/>
      <c r="P10" s="7"/>
      <c r="S10" s="2">
        <v>6</v>
      </c>
      <c r="T10" s="1"/>
      <c r="U10" s="3"/>
      <c r="V10" s="1"/>
      <c r="W10" s="9"/>
      <c r="X10" s="1"/>
      <c r="Y10" s="7"/>
      <c r="Z10" s="1"/>
      <c r="AA10" s="7"/>
      <c r="AB10" s="1"/>
      <c r="AC10" s="9"/>
      <c r="AD10" s="1"/>
      <c r="AE10" s="9"/>
      <c r="AF10" s="1"/>
      <c r="AG10" s="9"/>
    </row>
    <row r="11" spans="2:33" x14ac:dyDescent="0.25">
      <c r="B11" s="2">
        <v>7</v>
      </c>
      <c r="C11" s="1"/>
      <c r="D11" s="8">
        <f>F11+H11+J11+L11+N11+P11</f>
        <v>0</v>
      </c>
      <c r="E11" s="1"/>
      <c r="F11" s="7"/>
      <c r="G11" s="1"/>
      <c r="H11" s="7"/>
      <c r="I11" s="1"/>
      <c r="J11" s="7"/>
      <c r="K11" s="1"/>
      <c r="L11" s="7"/>
      <c r="M11" s="1"/>
      <c r="N11" s="7"/>
      <c r="O11" s="1"/>
      <c r="P11" s="7"/>
      <c r="S11" s="2">
        <v>7</v>
      </c>
      <c r="T11" s="1"/>
      <c r="U11" s="3"/>
      <c r="V11" s="1"/>
      <c r="W11" s="9"/>
      <c r="X11" s="1"/>
      <c r="Y11" s="7"/>
      <c r="Z11" s="1"/>
      <c r="AA11" s="7"/>
      <c r="AB11" s="1"/>
      <c r="AC11" s="9"/>
      <c r="AD11" s="1"/>
      <c r="AE11" s="9"/>
      <c r="AF11" s="1"/>
      <c r="AG11" s="9"/>
    </row>
    <row r="12" spans="2:33" x14ac:dyDescent="0.25">
      <c r="B12" s="2">
        <v>8</v>
      </c>
      <c r="C12" s="1"/>
      <c r="D12" s="8">
        <f>F12+H12+J12+L12+N12+P12</f>
        <v>0</v>
      </c>
      <c r="E12" s="1"/>
      <c r="F12" s="7"/>
      <c r="G12" s="1"/>
      <c r="H12" s="7"/>
      <c r="I12" s="1"/>
      <c r="J12" s="7"/>
      <c r="K12" s="1"/>
      <c r="L12" s="7"/>
      <c r="M12" s="1"/>
      <c r="N12" s="7"/>
      <c r="O12" s="1"/>
      <c r="P12" s="7"/>
      <c r="S12" s="2">
        <v>8</v>
      </c>
      <c r="T12" s="1"/>
      <c r="U12" s="3"/>
      <c r="V12" s="1"/>
      <c r="W12" s="9"/>
      <c r="X12" s="1"/>
      <c r="Y12" s="7"/>
      <c r="Z12" s="1"/>
      <c r="AA12" s="7"/>
      <c r="AB12" s="1"/>
      <c r="AC12" s="9"/>
      <c r="AD12" s="1"/>
      <c r="AE12" s="9"/>
      <c r="AF12" s="1"/>
      <c r="AG12" s="9"/>
    </row>
    <row r="13" spans="2:33" x14ac:dyDescent="0.25">
      <c r="B13" s="2">
        <v>9</v>
      </c>
      <c r="C13" s="1"/>
      <c r="D13" s="8">
        <f>F13+H13+J13+L13+N13+P13</f>
        <v>0</v>
      </c>
      <c r="E13" s="1"/>
      <c r="F13" s="7"/>
      <c r="G13" s="1"/>
      <c r="H13" s="7"/>
      <c r="I13" s="1"/>
      <c r="J13" s="7"/>
      <c r="K13" s="1"/>
      <c r="L13" s="7"/>
      <c r="M13" s="1"/>
      <c r="N13" s="7"/>
      <c r="O13" s="1"/>
      <c r="P13" s="7"/>
      <c r="S13" s="2">
        <v>9</v>
      </c>
      <c r="T13" s="1"/>
      <c r="U13" s="3"/>
      <c r="V13" s="1"/>
      <c r="W13" s="9"/>
      <c r="X13" s="1"/>
      <c r="Y13" s="7"/>
      <c r="Z13" s="1"/>
      <c r="AA13" s="7"/>
      <c r="AB13" s="1"/>
      <c r="AC13" s="9"/>
      <c r="AD13" s="1"/>
      <c r="AE13" s="9"/>
      <c r="AF13" s="1"/>
      <c r="AG13" s="9"/>
    </row>
    <row r="14" spans="2:33" x14ac:dyDescent="0.25">
      <c r="B14" s="2">
        <v>10</v>
      </c>
      <c r="C14" s="1"/>
      <c r="D14" s="8">
        <f>F14+H14+J14+L14+N14+P14</f>
        <v>0</v>
      </c>
      <c r="E14" s="1"/>
      <c r="F14" s="7"/>
      <c r="G14" s="1"/>
      <c r="H14" s="7"/>
      <c r="I14" s="1"/>
      <c r="J14" s="7"/>
      <c r="K14" s="1"/>
      <c r="L14" s="7"/>
      <c r="M14" s="1"/>
      <c r="N14" s="7"/>
      <c r="O14" s="1"/>
      <c r="P14" s="7"/>
      <c r="S14" s="2">
        <v>10</v>
      </c>
      <c r="T14" s="1"/>
      <c r="U14" s="3"/>
      <c r="V14" s="1"/>
      <c r="W14" s="9"/>
      <c r="X14" s="1"/>
      <c r="Y14" s="7"/>
      <c r="Z14" s="1"/>
      <c r="AA14" s="7"/>
      <c r="AB14" s="1"/>
      <c r="AC14" s="9"/>
      <c r="AD14" s="1"/>
      <c r="AE14" s="9"/>
      <c r="AF14" s="1"/>
      <c r="AG14" s="9"/>
    </row>
    <row r="15" spans="2:33" x14ac:dyDescent="0.25">
      <c r="B15" s="2">
        <v>11</v>
      </c>
      <c r="C15" s="1"/>
      <c r="D15" s="8">
        <f>F15+H15+J15+L15+N15+P15</f>
        <v>0</v>
      </c>
      <c r="E15" s="1"/>
      <c r="F15" s="7"/>
      <c r="G15" s="1"/>
      <c r="H15" s="7"/>
      <c r="I15" s="1"/>
      <c r="J15" s="7"/>
      <c r="K15" s="1"/>
      <c r="L15" s="7"/>
      <c r="M15" s="1"/>
      <c r="N15" s="7"/>
      <c r="O15" s="1"/>
      <c r="P15" s="7"/>
      <c r="S15" s="2">
        <v>11</v>
      </c>
      <c r="T15" s="1"/>
      <c r="U15" s="3"/>
      <c r="V15" s="1"/>
      <c r="W15" s="9"/>
      <c r="X15" s="1"/>
      <c r="Y15" s="7"/>
      <c r="Z15" s="1"/>
      <c r="AA15" s="7"/>
      <c r="AB15" s="1"/>
      <c r="AC15" s="9"/>
      <c r="AD15" s="1"/>
      <c r="AE15" s="9"/>
      <c r="AF15" s="1"/>
      <c r="AG15" s="9"/>
    </row>
    <row r="16" spans="2:33" x14ac:dyDescent="0.25">
      <c r="B16" s="2">
        <v>12</v>
      </c>
      <c r="C16" s="1"/>
      <c r="D16" s="8">
        <f>F16+H16+J16+L16+N16+P16</f>
        <v>0</v>
      </c>
      <c r="E16" s="1"/>
      <c r="F16" s="7"/>
      <c r="G16" s="1"/>
      <c r="H16" s="7"/>
      <c r="I16" s="1"/>
      <c r="J16" s="7"/>
      <c r="K16" s="1"/>
      <c r="L16" s="7"/>
      <c r="M16" s="1"/>
      <c r="N16" s="7"/>
      <c r="O16" s="1"/>
      <c r="P16" s="7"/>
      <c r="S16" s="2">
        <v>12</v>
      </c>
      <c r="T16" s="1"/>
      <c r="U16" s="3"/>
      <c r="V16" s="1"/>
      <c r="W16" s="9"/>
      <c r="X16" s="1"/>
      <c r="Y16" s="7"/>
      <c r="Z16" s="1"/>
      <c r="AA16" s="7"/>
      <c r="AB16" s="1"/>
      <c r="AC16" s="9"/>
      <c r="AD16" s="1"/>
      <c r="AE16" s="9"/>
      <c r="AF16" s="1"/>
      <c r="AG16" s="9"/>
    </row>
    <row r="17" spans="2:33" x14ac:dyDescent="0.25">
      <c r="B17" s="2">
        <v>13</v>
      </c>
      <c r="C17" s="1"/>
      <c r="D17" s="8">
        <f>F17+H17+J17+L17+N17+P17</f>
        <v>0</v>
      </c>
      <c r="E17" s="1"/>
      <c r="F17" s="7"/>
      <c r="G17" s="1"/>
      <c r="H17" s="7"/>
      <c r="I17" s="1"/>
      <c r="J17" s="7"/>
      <c r="K17" s="1"/>
      <c r="L17" s="7"/>
      <c r="M17" s="1"/>
      <c r="N17" s="7"/>
      <c r="O17" s="1"/>
      <c r="P17" s="7"/>
      <c r="S17" s="2">
        <v>13</v>
      </c>
      <c r="T17" s="1"/>
      <c r="U17" s="3"/>
      <c r="V17" s="1"/>
      <c r="W17" s="9"/>
      <c r="X17" s="1"/>
      <c r="Y17" s="7"/>
      <c r="Z17" s="1"/>
      <c r="AA17" s="7"/>
      <c r="AB17" s="1"/>
      <c r="AC17" s="9"/>
      <c r="AD17" s="1"/>
      <c r="AE17" s="9"/>
      <c r="AF17" s="1"/>
      <c r="AG17" s="9"/>
    </row>
    <row r="18" spans="2:33" x14ac:dyDescent="0.25">
      <c r="B18" s="2">
        <v>14</v>
      </c>
      <c r="C18" s="1"/>
      <c r="D18" s="8">
        <f>F18+H18+J18+L18+N18+P18</f>
        <v>0</v>
      </c>
      <c r="E18" s="1"/>
      <c r="F18" s="7"/>
      <c r="G18" s="1"/>
      <c r="H18" s="7"/>
      <c r="I18" s="1"/>
      <c r="J18" s="7"/>
      <c r="K18" s="1"/>
      <c r="L18" s="7"/>
      <c r="M18" s="1"/>
      <c r="N18" s="7"/>
      <c r="O18" s="1"/>
      <c r="P18" s="7"/>
      <c r="S18" s="2">
        <v>14</v>
      </c>
      <c r="T18" s="1"/>
      <c r="U18" s="3"/>
      <c r="V18" s="1"/>
      <c r="W18" s="9"/>
      <c r="X18" s="1"/>
      <c r="Y18" s="7"/>
      <c r="Z18" s="1"/>
      <c r="AA18" s="7"/>
      <c r="AB18" s="1"/>
      <c r="AC18" s="9"/>
      <c r="AD18" s="1"/>
      <c r="AE18" s="9"/>
      <c r="AF18" s="1"/>
      <c r="AG18" s="9"/>
    </row>
    <row r="19" spans="2:33" x14ac:dyDescent="0.25">
      <c r="B19" s="2">
        <v>15</v>
      </c>
      <c r="C19" s="1"/>
      <c r="D19" s="8">
        <f>F19+H19+J19+L19+N19+P19</f>
        <v>0</v>
      </c>
      <c r="E19" s="1"/>
      <c r="F19" s="7"/>
      <c r="G19" s="1"/>
      <c r="H19" s="7"/>
      <c r="I19" s="1"/>
      <c r="J19" s="7"/>
      <c r="K19" s="1"/>
      <c r="L19" s="7"/>
      <c r="M19" s="1"/>
      <c r="N19" s="7"/>
      <c r="O19" s="1"/>
      <c r="P19" s="7"/>
      <c r="S19" s="2">
        <v>15</v>
      </c>
      <c r="T19" s="1"/>
      <c r="U19" s="3"/>
      <c r="V19" s="1"/>
      <c r="W19" s="9"/>
      <c r="X19" s="1"/>
      <c r="Y19" s="7"/>
      <c r="Z19" s="1"/>
      <c r="AA19" s="7"/>
      <c r="AB19" s="1"/>
      <c r="AC19" s="9"/>
      <c r="AD19" s="1"/>
      <c r="AE19" s="9"/>
      <c r="AF19" s="1"/>
      <c r="AG19" s="9"/>
    </row>
    <row r="20" spans="2:33" x14ac:dyDescent="0.25">
      <c r="B20" s="2">
        <v>16</v>
      </c>
      <c r="C20" s="1"/>
      <c r="D20" s="8">
        <f>F20+H20+J20+L20+N20+P20</f>
        <v>0</v>
      </c>
      <c r="E20" s="1"/>
      <c r="F20" s="7"/>
      <c r="G20" s="1"/>
      <c r="H20" s="7"/>
      <c r="I20" s="1"/>
      <c r="J20" s="7"/>
      <c r="K20" s="1"/>
      <c r="L20" s="7"/>
      <c r="M20" s="1"/>
      <c r="N20" s="7"/>
      <c r="O20" s="1"/>
      <c r="P20" s="7"/>
      <c r="S20" s="2">
        <v>16</v>
      </c>
      <c r="T20" s="1"/>
      <c r="U20" s="3"/>
      <c r="V20" s="1"/>
      <c r="W20" s="9"/>
      <c r="X20" s="1"/>
      <c r="Y20" s="7"/>
      <c r="Z20" s="1"/>
      <c r="AA20" s="7"/>
      <c r="AB20" s="1"/>
      <c r="AC20" s="9"/>
      <c r="AD20" s="1"/>
      <c r="AE20" s="9"/>
      <c r="AF20" s="1"/>
      <c r="AG20" s="9"/>
    </row>
    <row r="21" spans="2:33" x14ac:dyDescent="0.25">
      <c r="B21" s="2">
        <v>17</v>
      </c>
      <c r="C21" s="1"/>
      <c r="D21" s="8">
        <f>F21+H21+J21+L21+N21+P21</f>
        <v>0</v>
      </c>
      <c r="E21" s="1"/>
      <c r="F21" s="7"/>
      <c r="G21" s="1"/>
      <c r="H21" s="7"/>
      <c r="I21" s="1"/>
      <c r="J21" s="7"/>
      <c r="K21" s="1"/>
      <c r="L21" s="7"/>
      <c r="M21" s="1"/>
      <c r="N21" s="7"/>
      <c r="O21" s="1"/>
      <c r="P21" s="7"/>
      <c r="S21" s="2">
        <v>17</v>
      </c>
      <c r="T21" s="1"/>
      <c r="U21" s="3"/>
      <c r="V21" s="1"/>
      <c r="W21" s="9"/>
      <c r="X21" s="1"/>
      <c r="Y21" s="7"/>
      <c r="Z21" s="1"/>
      <c r="AA21" s="7"/>
      <c r="AB21" s="1"/>
      <c r="AC21" s="9"/>
      <c r="AD21" s="1"/>
      <c r="AE21" s="9"/>
      <c r="AF21" s="1"/>
      <c r="AG21" s="9"/>
    </row>
    <row r="22" spans="2:33" x14ac:dyDescent="0.25">
      <c r="B22" s="2">
        <v>18</v>
      </c>
      <c r="C22" s="1"/>
      <c r="D22" s="8">
        <f>F22+H22+J22+L22+N22+P22</f>
        <v>0</v>
      </c>
      <c r="E22" s="1"/>
      <c r="F22" s="7"/>
      <c r="G22" s="1"/>
      <c r="H22" s="7"/>
      <c r="I22" s="1"/>
      <c r="J22" s="7"/>
      <c r="K22" s="1"/>
      <c r="L22" s="7"/>
      <c r="M22" s="1"/>
      <c r="N22" s="7"/>
      <c r="O22" s="1"/>
      <c r="P22" s="7"/>
      <c r="S22" s="2">
        <v>18</v>
      </c>
      <c r="T22" s="1"/>
      <c r="U22" s="3"/>
      <c r="V22" s="1"/>
      <c r="W22" s="9"/>
      <c r="X22" s="1"/>
      <c r="Y22" s="7"/>
      <c r="Z22" s="1"/>
      <c r="AA22" s="7"/>
      <c r="AB22" s="1"/>
      <c r="AC22" s="9"/>
      <c r="AD22" s="1"/>
      <c r="AE22" s="9"/>
      <c r="AF22" s="1"/>
      <c r="AG22" s="9"/>
    </row>
    <row r="23" spans="2:33" x14ac:dyDescent="0.25">
      <c r="B23" s="2">
        <v>19</v>
      </c>
      <c r="C23" s="1"/>
      <c r="D23" s="8">
        <f>F23+H23+J23+L23+N23+P23</f>
        <v>0</v>
      </c>
      <c r="E23" s="1"/>
      <c r="F23" s="7"/>
      <c r="G23" s="1"/>
      <c r="H23" s="7"/>
      <c r="I23" s="1"/>
      <c r="J23" s="7"/>
      <c r="K23" s="1"/>
      <c r="L23" s="7"/>
      <c r="M23" s="1"/>
      <c r="N23" s="7"/>
      <c r="O23" s="1"/>
      <c r="P23" s="7"/>
      <c r="S23" s="2">
        <v>19</v>
      </c>
      <c r="T23" s="1"/>
      <c r="U23" s="3"/>
      <c r="V23" s="1"/>
      <c r="W23" s="9"/>
      <c r="X23" s="1"/>
      <c r="Y23" s="7"/>
      <c r="Z23" s="1"/>
      <c r="AA23" s="7"/>
      <c r="AB23" s="1"/>
      <c r="AC23" s="9"/>
      <c r="AD23" s="1"/>
      <c r="AE23" s="9"/>
      <c r="AF23" s="1"/>
      <c r="AG23" s="9"/>
    </row>
    <row r="24" spans="2:33" x14ac:dyDescent="0.25">
      <c r="B24" s="2">
        <v>20</v>
      </c>
      <c r="C24" s="1"/>
      <c r="D24" s="8">
        <f>F24+H24+J24+L24+N24+P24</f>
        <v>0</v>
      </c>
      <c r="E24" s="1"/>
      <c r="F24" s="7"/>
      <c r="G24" s="1"/>
      <c r="H24" s="7"/>
      <c r="I24" s="1"/>
      <c r="J24" s="7"/>
      <c r="K24" s="1"/>
      <c r="L24" s="7"/>
      <c r="M24" s="1"/>
      <c r="N24" s="7"/>
      <c r="O24" s="1"/>
      <c r="P24" s="7"/>
      <c r="S24" s="2">
        <v>20</v>
      </c>
      <c r="T24" s="1"/>
      <c r="U24" s="3"/>
      <c r="V24" s="1"/>
      <c r="W24" s="9"/>
      <c r="X24" s="1"/>
      <c r="Y24" s="7"/>
      <c r="Z24" s="1"/>
      <c r="AA24" s="7"/>
      <c r="AB24" s="1"/>
      <c r="AC24" s="9"/>
      <c r="AD24" s="1"/>
      <c r="AE24" s="9"/>
      <c r="AF24" s="1"/>
      <c r="AG24" s="9"/>
    </row>
  </sheetData>
  <sortState ref="C5:P24">
    <sortCondition descending="1" ref="D5:D24"/>
  </sortState>
  <mergeCells count="14">
    <mergeCell ref="S2:AG2"/>
    <mergeCell ref="V3:W3"/>
    <mergeCell ref="X3:Y3"/>
    <mergeCell ref="Z3:AA3"/>
    <mergeCell ref="AB3:AC3"/>
    <mergeCell ref="AD3:AE3"/>
    <mergeCell ref="AF3:AG3"/>
    <mergeCell ref="O3:P3"/>
    <mergeCell ref="B2:P2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217B4-BE6A-4704-8828-AB084336FC8F}">
  <dimension ref="B2:AH24"/>
  <sheetViews>
    <sheetView tabSelected="1" topLeftCell="D3" zoomScale="66" workbookViewId="0">
      <selection activeCell="U20" sqref="U20"/>
    </sheetView>
  </sheetViews>
  <sheetFormatPr defaultRowHeight="15" x14ac:dyDescent="0.25"/>
  <cols>
    <col min="3" max="3" width="19.140625" bestFit="1" customWidth="1"/>
    <col min="4" max="4" width="13.85546875" bestFit="1" customWidth="1"/>
    <col min="21" max="21" width="18.5703125" bestFit="1" customWidth="1"/>
    <col min="22" max="22" width="14.140625" bestFit="1" customWidth="1"/>
  </cols>
  <sheetData>
    <row r="2" spans="2:34" ht="28.5" x14ac:dyDescent="0.45">
      <c r="B2" s="19" t="s">
        <v>54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  <c r="T2" s="19" t="s">
        <v>55</v>
      </c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1"/>
    </row>
    <row r="3" spans="2:34" ht="78" x14ac:dyDescent="0.25">
      <c r="B3" s="4" t="s">
        <v>0</v>
      </c>
      <c r="C3" s="10" t="s">
        <v>1</v>
      </c>
      <c r="D3" s="8" t="s">
        <v>3</v>
      </c>
      <c r="E3" s="24" t="s">
        <v>4</v>
      </c>
      <c r="F3" s="24"/>
      <c r="G3" s="25" t="s">
        <v>78</v>
      </c>
      <c r="H3" s="25"/>
      <c r="I3" s="25" t="s">
        <v>94</v>
      </c>
      <c r="J3" s="25"/>
      <c r="K3" s="25" t="s">
        <v>96</v>
      </c>
      <c r="L3" s="25"/>
      <c r="M3" s="24"/>
      <c r="N3" s="24"/>
      <c r="O3" s="22"/>
      <c r="P3" s="23"/>
      <c r="T3" s="4" t="s">
        <v>0</v>
      </c>
      <c r="U3" s="10" t="s">
        <v>1</v>
      </c>
      <c r="V3" s="8" t="s">
        <v>3</v>
      </c>
      <c r="W3" s="24" t="s">
        <v>4</v>
      </c>
      <c r="X3" s="24"/>
      <c r="Y3" s="25" t="s">
        <v>78</v>
      </c>
      <c r="Z3" s="25"/>
      <c r="AA3" s="25" t="s">
        <v>94</v>
      </c>
      <c r="AB3" s="25"/>
      <c r="AC3" s="25" t="s">
        <v>96</v>
      </c>
      <c r="AD3" s="25"/>
      <c r="AE3" s="24"/>
      <c r="AF3" s="24"/>
      <c r="AG3" s="22"/>
      <c r="AH3" s="23"/>
    </row>
    <row r="4" spans="2:34" x14ac:dyDescent="0.25">
      <c r="B4" s="10"/>
      <c r="C4" s="10" t="s">
        <v>8</v>
      </c>
      <c r="D4" s="8" t="s">
        <v>7</v>
      </c>
      <c r="E4" s="10" t="s">
        <v>5</v>
      </c>
      <c r="F4" s="6" t="s">
        <v>6</v>
      </c>
      <c r="G4" s="10" t="s">
        <v>5</v>
      </c>
      <c r="H4" s="6" t="s">
        <v>6</v>
      </c>
      <c r="I4" s="10" t="s">
        <v>5</v>
      </c>
      <c r="J4" s="6" t="s">
        <v>6</v>
      </c>
      <c r="K4" s="10" t="s">
        <v>5</v>
      </c>
      <c r="L4" s="6" t="s">
        <v>6</v>
      </c>
      <c r="M4" s="10" t="s">
        <v>5</v>
      </c>
      <c r="N4" s="6" t="s">
        <v>6</v>
      </c>
      <c r="O4" s="10" t="s">
        <v>5</v>
      </c>
      <c r="P4" s="6" t="s">
        <v>6</v>
      </c>
      <c r="T4" s="10"/>
      <c r="U4" s="10" t="s">
        <v>8</v>
      </c>
      <c r="V4" s="8" t="s">
        <v>7</v>
      </c>
      <c r="W4" s="10" t="s">
        <v>5</v>
      </c>
      <c r="X4" s="6" t="s">
        <v>6</v>
      </c>
      <c r="Y4" s="10" t="s">
        <v>5</v>
      </c>
      <c r="Z4" s="6" t="s">
        <v>6</v>
      </c>
      <c r="AA4" s="10" t="s">
        <v>5</v>
      </c>
      <c r="AB4" s="6" t="s">
        <v>6</v>
      </c>
      <c r="AC4" s="10" t="s">
        <v>5</v>
      </c>
      <c r="AD4" s="6" t="s">
        <v>6</v>
      </c>
      <c r="AE4" s="10" t="s">
        <v>5</v>
      </c>
      <c r="AF4" s="6" t="s">
        <v>6</v>
      </c>
      <c r="AG4" s="10" t="s">
        <v>5</v>
      </c>
      <c r="AH4" s="6" t="s">
        <v>6</v>
      </c>
    </row>
    <row r="5" spans="2:34" x14ac:dyDescent="0.25">
      <c r="B5" s="10">
        <v>1</v>
      </c>
      <c r="C5" s="1" t="s">
        <v>36</v>
      </c>
      <c r="D5" s="8">
        <f>F5+H5+J5+L5+N5+P5</f>
        <v>433.38907469342257</v>
      </c>
      <c r="E5" s="1">
        <v>2</v>
      </c>
      <c r="F5" s="7">
        <f>(((6-E5+1)/6)*150)</f>
        <v>125</v>
      </c>
      <c r="G5" s="1">
        <v>2</v>
      </c>
      <c r="H5" s="7">
        <f>(((6-G5+1)/6)*150)</f>
        <v>125</v>
      </c>
      <c r="I5" s="1">
        <v>39</v>
      </c>
      <c r="J5" s="7">
        <f>(((69-I5+1)/69)*100)</f>
        <v>44.927536231884055</v>
      </c>
      <c r="K5" s="1">
        <v>2</v>
      </c>
      <c r="L5" s="7">
        <f>(((13-K5+1)/13)*150)</f>
        <v>138.46153846153848</v>
      </c>
      <c r="M5" s="1"/>
      <c r="N5" s="7"/>
      <c r="O5" s="1"/>
      <c r="P5" s="7"/>
      <c r="T5" s="10">
        <v>1</v>
      </c>
      <c r="U5" s="1" t="s">
        <v>27</v>
      </c>
      <c r="V5" s="8">
        <f>X5+Z5+AB5+AD5+AF5+AH5</f>
        <v>514.83050847457628</v>
      </c>
      <c r="W5" s="1">
        <v>2</v>
      </c>
      <c r="X5" s="7">
        <f>(((6-W5+1)/6)*150)</f>
        <v>125</v>
      </c>
      <c r="Y5" s="1">
        <v>1</v>
      </c>
      <c r="Z5" s="7">
        <f>(((6-Y5+1)/6)*150)</f>
        <v>150</v>
      </c>
      <c r="AA5" s="1">
        <v>7</v>
      </c>
      <c r="AB5" s="7">
        <f>(((59-AA5+1)/59)*100)</f>
        <v>89.830508474576277</v>
      </c>
      <c r="AC5" s="1">
        <v>1</v>
      </c>
      <c r="AD5" s="7">
        <f>(((13-AC5+1)/13)*150)</f>
        <v>150</v>
      </c>
      <c r="AE5" s="1"/>
      <c r="AF5" s="7"/>
      <c r="AG5" s="1"/>
      <c r="AH5" s="7"/>
    </row>
    <row r="6" spans="2:34" x14ac:dyDescent="0.25">
      <c r="B6" s="10">
        <v>2</v>
      </c>
      <c r="C6" s="1" t="s">
        <v>34</v>
      </c>
      <c r="D6" s="8">
        <f>F6+H6+J6+L6+N6+P6</f>
        <v>226.92307692307691</v>
      </c>
      <c r="E6" s="1">
        <v>3</v>
      </c>
      <c r="F6" s="7">
        <f>(((6-E6+1)/6)*150)</f>
        <v>100</v>
      </c>
      <c r="G6" s="1" t="s">
        <v>65</v>
      </c>
      <c r="H6" s="7"/>
      <c r="I6" s="1" t="s">
        <v>65</v>
      </c>
      <c r="J6" s="7"/>
      <c r="K6" s="1">
        <v>3</v>
      </c>
      <c r="L6" s="7">
        <f>(((13-K6+1)/13)*150)</f>
        <v>126.92307692307692</v>
      </c>
      <c r="M6" s="1"/>
      <c r="N6" s="7"/>
      <c r="O6" s="1"/>
      <c r="P6" s="7"/>
      <c r="T6" s="10">
        <v>2</v>
      </c>
      <c r="U6" s="1" t="s">
        <v>41</v>
      </c>
      <c r="V6" s="8">
        <f>X6+Z6+AB6+AD6+AF6+AH6</f>
        <v>269.23076923076923</v>
      </c>
      <c r="W6" s="1">
        <v>3</v>
      </c>
      <c r="X6" s="7">
        <f>(((6-W6+1)/6)*150)</f>
        <v>100</v>
      </c>
      <c r="Y6" s="1">
        <v>3</v>
      </c>
      <c r="Z6" s="7">
        <f>(((6-Y6+1)/6)*150)</f>
        <v>100</v>
      </c>
      <c r="AA6" s="1" t="s">
        <v>65</v>
      </c>
      <c r="AB6" s="7"/>
      <c r="AC6" s="1">
        <v>8</v>
      </c>
      <c r="AD6" s="7">
        <f>(((13-AC6+1)/13)*150)</f>
        <v>69.230769230769241</v>
      </c>
      <c r="AE6" s="1"/>
      <c r="AF6" s="7"/>
      <c r="AG6" s="1"/>
      <c r="AH6" s="7"/>
    </row>
    <row r="7" spans="2:34" x14ac:dyDescent="0.25">
      <c r="B7" s="10">
        <v>3</v>
      </c>
      <c r="C7" s="1" t="s">
        <v>38</v>
      </c>
      <c r="D7" s="8">
        <f>F7+H7+J7+L7+N7+P7</f>
        <v>200</v>
      </c>
      <c r="E7" s="1">
        <v>3</v>
      </c>
      <c r="F7" s="7">
        <f>(((6-E7+1)/6)*150)</f>
        <v>100</v>
      </c>
      <c r="G7" s="1">
        <v>3</v>
      </c>
      <c r="H7" s="7">
        <f>(((6-G7+1)/6)*150)</f>
        <v>100</v>
      </c>
      <c r="I7" s="1" t="s">
        <v>65</v>
      </c>
      <c r="J7" s="7"/>
      <c r="K7" s="1" t="s">
        <v>65</v>
      </c>
      <c r="L7" s="7"/>
      <c r="M7" s="1"/>
      <c r="N7" s="7"/>
      <c r="O7" s="1"/>
      <c r="P7" s="7"/>
      <c r="T7" s="10">
        <v>3</v>
      </c>
      <c r="U7" s="1" t="s">
        <v>81</v>
      </c>
      <c r="V7" s="8">
        <f>X7+Z7+AB7+AD7+AF7+AH7</f>
        <v>203.84615384615384</v>
      </c>
      <c r="W7" s="1" t="s">
        <v>65</v>
      </c>
      <c r="X7" s="7"/>
      <c r="Y7" s="1">
        <v>3</v>
      </c>
      <c r="Z7" s="7">
        <f>(((6-Y7+1)/6)*150)</f>
        <v>100</v>
      </c>
      <c r="AA7" s="1" t="s">
        <v>65</v>
      </c>
      <c r="AB7" s="7"/>
      <c r="AC7" s="1">
        <v>5</v>
      </c>
      <c r="AD7" s="7">
        <f>(((13-AC7+1)/13)*150)</f>
        <v>103.84615384615384</v>
      </c>
      <c r="AE7" s="1"/>
      <c r="AF7" s="7"/>
      <c r="AG7" s="1"/>
      <c r="AH7" s="7"/>
    </row>
    <row r="8" spans="2:34" x14ac:dyDescent="0.25">
      <c r="B8" s="10">
        <v>4</v>
      </c>
      <c r="C8" s="1" t="s">
        <v>46</v>
      </c>
      <c r="D8" s="8">
        <f>F8+H8+J8+L8+N8+P8</f>
        <v>192.30769230769232</v>
      </c>
      <c r="E8" s="1" t="s">
        <v>65</v>
      </c>
      <c r="F8" s="7"/>
      <c r="G8" s="1">
        <v>3</v>
      </c>
      <c r="H8" s="7">
        <f>(((6-G8+1)/6)*150)</f>
        <v>100</v>
      </c>
      <c r="I8" s="1" t="s">
        <v>65</v>
      </c>
      <c r="J8" s="7"/>
      <c r="K8" s="1">
        <v>6</v>
      </c>
      <c r="L8" s="7">
        <f>(((13-K8+1)/13)*150)</f>
        <v>92.307692307692307</v>
      </c>
      <c r="M8" s="1"/>
      <c r="N8" s="7"/>
      <c r="O8" s="1"/>
      <c r="P8" s="7"/>
      <c r="T8" s="10">
        <v>4</v>
      </c>
      <c r="U8" s="1" t="s">
        <v>29</v>
      </c>
      <c r="V8" s="8">
        <f>X8+Z8+AB8+AD8+AF8+AH8</f>
        <v>100</v>
      </c>
      <c r="W8" s="1">
        <v>3</v>
      </c>
      <c r="X8" s="7">
        <f>(((6-W8+1)/6)*150)</f>
        <v>100</v>
      </c>
      <c r="Y8" s="1" t="s">
        <v>65</v>
      </c>
      <c r="Z8" s="7"/>
      <c r="AA8" s="1" t="s">
        <v>65</v>
      </c>
      <c r="AB8" s="7"/>
      <c r="AC8" s="1" t="s">
        <v>65</v>
      </c>
      <c r="AD8" s="7"/>
      <c r="AE8" s="1"/>
      <c r="AF8" s="7"/>
      <c r="AG8" s="1"/>
      <c r="AH8" s="7"/>
    </row>
    <row r="9" spans="2:34" x14ac:dyDescent="0.25">
      <c r="B9" s="10">
        <v>5</v>
      </c>
      <c r="C9" s="1" t="s">
        <v>82</v>
      </c>
      <c r="D9" s="8">
        <f>F9+H9+J9+L9+N9+P9</f>
        <v>130.76923076923077</v>
      </c>
      <c r="E9" s="1" t="s">
        <v>65</v>
      </c>
      <c r="F9" s="7"/>
      <c r="G9" s="1">
        <v>5</v>
      </c>
      <c r="H9" s="7">
        <f>(((6-G9+1)/6)*150)</f>
        <v>50</v>
      </c>
      <c r="I9" s="18" t="s">
        <v>95</v>
      </c>
      <c r="J9" s="7"/>
      <c r="K9" s="1">
        <v>7</v>
      </c>
      <c r="L9" s="7">
        <f>(((13-K9+1)/13)*150)</f>
        <v>80.769230769230759</v>
      </c>
      <c r="M9" s="1"/>
      <c r="N9" s="7"/>
      <c r="O9" s="1"/>
      <c r="P9" s="7"/>
      <c r="T9" s="10">
        <v>5</v>
      </c>
      <c r="U9" s="1" t="s">
        <v>43</v>
      </c>
      <c r="V9" s="8">
        <f>X9+Z9+AB9+AD9+AF9+AH9</f>
        <v>75</v>
      </c>
      <c r="W9" s="1">
        <v>6</v>
      </c>
      <c r="X9" s="7">
        <f>(((6-W9+1)/6)*150)</f>
        <v>25</v>
      </c>
      <c r="Y9" s="1">
        <v>5</v>
      </c>
      <c r="Z9" s="7">
        <f>(((6-Y9+1)/6)*150)</f>
        <v>50</v>
      </c>
      <c r="AA9" s="1" t="s">
        <v>65</v>
      </c>
      <c r="AB9" s="7"/>
      <c r="AC9" s="1" t="s">
        <v>65</v>
      </c>
      <c r="AD9" s="7"/>
      <c r="AE9" s="1"/>
      <c r="AF9" s="7"/>
      <c r="AG9" s="1"/>
      <c r="AH9" s="7"/>
    </row>
    <row r="10" spans="2:34" x14ac:dyDescent="0.25">
      <c r="B10" s="10">
        <v>6</v>
      </c>
      <c r="C10" s="1" t="s">
        <v>44</v>
      </c>
      <c r="D10" s="8">
        <f>F10+H10+J10+L10+N10+P10</f>
        <v>126.92307692307692</v>
      </c>
      <c r="E10" s="1" t="s">
        <v>65</v>
      </c>
      <c r="F10" s="7"/>
      <c r="G10" s="1" t="s">
        <v>65</v>
      </c>
      <c r="H10" s="7"/>
      <c r="I10" s="1" t="s">
        <v>65</v>
      </c>
      <c r="J10" s="7"/>
      <c r="K10" s="1">
        <v>3</v>
      </c>
      <c r="L10" s="7">
        <f>(((13-K10+1)/13)*150)</f>
        <v>126.92307692307692</v>
      </c>
      <c r="M10" s="1"/>
      <c r="N10" s="7"/>
      <c r="O10" s="1"/>
      <c r="P10" s="7"/>
      <c r="T10" s="10">
        <v>6</v>
      </c>
      <c r="U10" s="1" t="s">
        <v>42</v>
      </c>
      <c r="V10" s="8">
        <f>X10+Z10+AB10+AD10+AF10+AH10</f>
        <v>50</v>
      </c>
      <c r="W10" s="1">
        <v>5</v>
      </c>
      <c r="X10" s="7">
        <f>(((6-W10+1)/6)*150)</f>
        <v>50</v>
      </c>
      <c r="Y10" s="1" t="s">
        <v>65</v>
      </c>
      <c r="Z10" s="7"/>
      <c r="AA10" s="1" t="s">
        <v>65</v>
      </c>
      <c r="AB10" s="7"/>
      <c r="AC10" s="1" t="s">
        <v>65</v>
      </c>
      <c r="AD10" s="7"/>
      <c r="AE10" s="1"/>
      <c r="AF10" s="7"/>
      <c r="AG10" s="1"/>
      <c r="AH10" s="7"/>
    </row>
    <row r="11" spans="2:34" x14ac:dyDescent="0.25">
      <c r="B11" s="10">
        <v>7</v>
      </c>
      <c r="C11" s="1" t="s">
        <v>49</v>
      </c>
      <c r="D11" s="8">
        <f>F11+H11+J11+L11+N11+P11</f>
        <v>57.692307692307693</v>
      </c>
      <c r="E11" s="1" t="s">
        <v>65</v>
      </c>
      <c r="F11" s="7"/>
      <c r="G11" s="1" t="s">
        <v>65</v>
      </c>
      <c r="H11" s="7"/>
      <c r="I11" s="1" t="s">
        <v>65</v>
      </c>
      <c r="J11" s="7"/>
      <c r="K11" s="1">
        <v>9</v>
      </c>
      <c r="L11" s="7">
        <f>(((13-K11+1)/13)*150)</f>
        <v>57.692307692307693</v>
      </c>
      <c r="M11" s="1"/>
      <c r="N11" s="7"/>
      <c r="O11" s="1"/>
      <c r="P11" s="7"/>
      <c r="T11" s="10">
        <v>7</v>
      </c>
      <c r="U11" s="1" t="s">
        <v>100</v>
      </c>
      <c r="V11" s="8">
        <f>X11+Z11+AB11+AD11+AF11+AH11</f>
        <v>34.61538461538462</v>
      </c>
      <c r="W11" s="1" t="s">
        <v>65</v>
      </c>
      <c r="X11" s="7"/>
      <c r="Y11" s="1" t="s">
        <v>65</v>
      </c>
      <c r="Z11" s="7"/>
      <c r="AA11" s="1" t="s">
        <v>65</v>
      </c>
      <c r="AB11" s="7"/>
      <c r="AC11" s="1">
        <v>11</v>
      </c>
      <c r="AD11" s="7">
        <f>(((13-AC11+1)/13)*150)</f>
        <v>34.61538461538462</v>
      </c>
      <c r="AE11" s="1"/>
      <c r="AF11" s="7"/>
      <c r="AG11" s="1"/>
      <c r="AH11" s="7"/>
    </row>
    <row r="12" spans="2:34" x14ac:dyDescent="0.25">
      <c r="B12" s="10">
        <v>8</v>
      </c>
      <c r="C12" s="1" t="s">
        <v>39</v>
      </c>
      <c r="D12" s="8">
        <f>F12+H12+J12+L12+N12+P12</f>
        <v>50</v>
      </c>
      <c r="E12" s="1">
        <v>5</v>
      </c>
      <c r="F12" s="7">
        <f>(((6-E12+1)/6)*150)</f>
        <v>50</v>
      </c>
      <c r="G12" s="1" t="s">
        <v>65</v>
      </c>
      <c r="H12" s="7"/>
      <c r="I12" s="1" t="s">
        <v>65</v>
      </c>
      <c r="J12" s="7"/>
      <c r="K12" s="1" t="s">
        <v>65</v>
      </c>
      <c r="L12" s="7"/>
      <c r="M12" s="1"/>
      <c r="N12" s="7"/>
      <c r="O12" s="1"/>
      <c r="P12" s="7"/>
      <c r="T12" s="10">
        <v>8</v>
      </c>
      <c r="U12" s="1" t="s">
        <v>80</v>
      </c>
      <c r="V12" s="8">
        <f>X12+Z12+AB12+AD12+AF12+AH12</f>
        <v>25</v>
      </c>
      <c r="W12" s="1" t="s">
        <v>65</v>
      </c>
      <c r="X12" s="7"/>
      <c r="Y12" s="1">
        <v>6</v>
      </c>
      <c r="Z12" s="7">
        <f>(((6-Y12+1)/6)*150)</f>
        <v>25</v>
      </c>
      <c r="AA12" s="1" t="s">
        <v>65</v>
      </c>
      <c r="AB12" s="7"/>
      <c r="AC12" s="1" t="s">
        <v>65</v>
      </c>
      <c r="AD12" s="7"/>
      <c r="AE12" s="1"/>
      <c r="AF12" s="7"/>
      <c r="AG12" s="1"/>
      <c r="AH12" s="7"/>
    </row>
    <row r="13" spans="2:34" x14ac:dyDescent="0.25">
      <c r="B13" s="10">
        <v>9</v>
      </c>
      <c r="C13" s="1" t="s">
        <v>99</v>
      </c>
      <c r="D13" s="8">
        <f>F13+H13+J13+L13+N13+P13</f>
        <v>46.153846153846153</v>
      </c>
      <c r="E13" s="1" t="s">
        <v>65</v>
      </c>
      <c r="F13" s="7"/>
      <c r="G13" s="1" t="s">
        <v>65</v>
      </c>
      <c r="H13" s="7"/>
      <c r="I13" s="1" t="s">
        <v>65</v>
      </c>
      <c r="J13" s="7"/>
      <c r="K13" s="1">
        <v>10</v>
      </c>
      <c r="L13" s="7">
        <f>(((13-K13+1)/13)*150)</f>
        <v>46.153846153846153</v>
      </c>
      <c r="M13" s="1"/>
      <c r="N13" s="7"/>
      <c r="O13" s="1"/>
      <c r="P13" s="7"/>
      <c r="T13" s="10">
        <v>9</v>
      </c>
      <c r="U13" s="1"/>
      <c r="V13" s="8">
        <f>X13+Z13+AB13+AD13+AF13+AH13</f>
        <v>0</v>
      </c>
      <c r="W13" s="1"/>
      <c r="X13" s="7"/>
      <c r="Y13" s="1"/>
      <c r="Z13" s="7"/>
      <c r="AA13" s="1"/>
      <c r="AB13" s="7"/>
      <c r="AC13" s="1"/>
      <c r="AD13" s="7"/>
      <c r="AE13" s="1"/>
      <c r="AF13" s="7"/>
      <c r="AG13" s="1"/>
      <c r="AH13" s="7"/>
    </row>
    <row r="14" spans="2:34" x14ac:dyDescent="0.25">
      <c r="B14" s="10">
        <v>10</v>
      </c>
      <c r="C14" s="1" t="s">
        <v>40</v>
      </c>
      <c r="D14" s="8">
        <f>F14+H14+J14+L14+N14+P14</f>
        <v>25</v>
      </c>
      <c r="E14" s="1">
        <v>6</v>
      </c>
      <c r="F14" s="7">
        <f>(((6-E14+1)/6)*150)</f>
        <v>25</v>
      </c>
      <c r="G14" s="1" t="s">
        <v>65</v>
      </c>
      <c r="H14" s="7"/>
      <c r="I14" s="1" t="s">
        <v>65</v>
      </c>
      <c r="J14" s="7"/>
      <c r="K14" s="1" t="s">
        <v>65</v>
      </c>
      <c r="L14" s="7"/>
      <c r="M14" s="1"/>
      <c r="N14" s="7"/>
      <c r="O14" s="1"/>
      <c r="P14" s="7"/>
      <c r="T14" s="10">
        <v>10</v>
      </c>
      <c r="U14" s="1"/>
      <c r="V14" s="8">
        <f>X14+Z14+AB14+AD14+AF14+AH14</f>
        <v>0</v>
      </c>
      <c r="W14" s="1"/>
      <c r="X14" s="7"/>
      <c r="Y14" s="1"/>
      <c r="Z14" s="7"/>
      <c r="AA14" s="1"/>
      <c r="AB14" s="7"/>
      <c r="AC14" s="1"/>
      <c r="AD14" s="7"/>
      <c r="AE14" s="1"/>
      <c r="AF14" s="7"/>
      <c r="AG14" s="1"/>
      <c r="AH14" s="7"/>
    </row>
    <row r="15" spans="2:34" x14ac:dyDescent="0.25">
      <c r="B15" s="10">
        <v>11</v>
      </c>
      <c r="C15" s="1" t="s">
        <v>45</v>
      </c>
      <c r="D15" s="8">
        <f>F15+H15+J15+L15+N15+P15</f>
        <v>25</v>
      </c>
      <c r="E15" s="1" t="s">
        <v>65</v>
      </c>
      <c r="F15" s="7"/>
      <c r="G15" s="1">
        <v>6</v>
      </c>
      <c r="H15" s="7">
        <f>(((6-G15+1)/6)*150)</f>
        <v>25</v>
      </c>
      <c r="I15" s="1" t="s">
        <v>65</v>
      </c>
      <c r="J15" s="7"/>
      <c r="K15" s="1" t="s">
        <v>65</v>
      </c>
      <c r="L15" s="7"/>
      <c r="M15" s="1"/>
      <c r="N15" s="7"/>
      <c r="O15" s="1"/>
      <c r="P15" s="7"/>
      <c r="T15" s="10">
        <v>11</v>
      </c>
      <c r="U15" s="1"/>
      <c r="V15" s="8">
        <f>X15+Z15+AB15+AD15+AF15+AH15</f>
        <v>0</v>
      </c>
      <c r="W15" s="1"/>
      <c r="X15" s="7"/>
      <c r="Y15" s="1"/>
      <c r="Z15" s="7"/>
      <c r="AA15" s="1"/>
      <c r="AB15" s="7"/>
      <c r="AC15" s="1"/>
      <c r="AD15" s="7"/>
      <c r="AE15" s="1"/>
      <c r="AF15" s="7"/>
      <c r="AG15" s="1"/>
      <c r="AH15" s="7"/>
    </row>
    <row r="16" spans="2:34" x14ac:dyDescent="0.25">
      <c r="B16" s="10">
        <v>12</v>
      </c>
      <c r="C16" s="1"/>
      <c r="D16" s="8">
        <f>F16+H16+J16+L16+N16+P16</f>
        <v>0</v>
      </c>
      <c r="E16" s="1"/>
      <c r="F16" s="7"/>
      <c r="G16" s="1"/>
      <c r="H16" s="7"/>
      <c r="I16" s="1"/>
      <c r="J16" s="7"/>
      <c r="K16" s="1"/>
      <c r="L16" s="7"/>
      <c r="M16" s="1"/>
      <c r="N16" s="7"/>
      <c r="O16" s="1"/>
      <c r="P16" s="7"/>
      <c r="T16" s="10">
        <v>12</v>
      </c>
      <c r="U16" s="1"/>
      <c r="V16" s="8">
        <f>X16+Z16+AB16+AD16+AF16+AH16</f>
        <v>0</v>
      </c>
      <c r="W16" s="1"/>
      <c r="X16" s="7"/>
      <c r="Y16" s="1"/>
      <c r="Z16" s="7"/>
      <c r="AA16" s="1"/>
      <c r="AB16" s="7"/>
      <c r="AC16" s="1"/>
      <c r="AD16" s="7"/>
      <c r="AE16" s="1"/>
      <c r="AF16" s="7"/>
      <c r="AG16" s="1"/>
      <c r="AH16" s="7"/>
    </row>
    <row r="17" spans="2:34" x14ac:dyDescent="0.25">
      <c r="B17" s="10">
        <v>13</v>
      </c>
      <c r="C17" s="1"/>
      <c r="D17" s="8">
        <f>F17+H17+J17+L17+N17+P17</f>
        <v>0</v>
      </c>
      <c r="E17" s="1"/>
      <c r="F17" s="7"/>
      <c r="G17" s="1"/>
      <c r="H17" s="7"/>
      <c r="I17" s="1"/>
      <c r="J17" s="7"/>
      <c r="K17" s="1"/>
      <c r="L17" s="7"/>
      <c r="M17" s="1"/>
      <c r="N17" s="7"/>
      <c r="O17" s="1"/>
      <c r="P17" s="7"/>
      <c r="T17" s="10">
        <v>13</v>
      </c>
      <c r="U17" s="1"/>
      <c r="V17" s="8">
        <f>X17+Z17+AB17+AD17+AF17+AH17</f>
        <v>0</v>
      </c>
      <c r="W17" s="1"/>
      <c r="X17" s="7"/>
      <c r="Y17" s="1"/>
      <c r="Z17" s="7"/>
      <c r="AA17" s="1"/>
      <c r="AB17" s="7"/>
      <c r="AC17" s="1"/>
      <c r="AD17" s="7"/>
      <c r="AE17" s="1"/>
      <c r="AF17" s="7"/>
      <c r="AG17" s="1"/>
      <c r="AH17" s="7"/>
    </row>
    <row r="18" spans="2:34" x14ac:dyDescent="0.25">
      <c r="B18" s="10">
        <v>14</v>
      </c>
      <c r="C18" s="1"/>
      <c r="D18" s="8">
        <f>F18+H18+J18+L18+N18+P18</f>
        <v>0</v>
      </c>
      <c r="E18" s="1"/>
      <c r="F18" s="7"/>
      <c r="G18" s="1"/>
      <c r="H18" s="7"/>
      <c r="I18" s="1"/>
      <c r="J18" s="7"/>
      <c r="K18" s="1"/>
      <c r="L18" s="7"/>
      <c r="M18" s="1"/>
      <c r="N18" s="7"/>
      <c r="O18" s="1"/>
      <c r="P18" s="7"/>
      <c r="T18" s="10">
        <v>14</v>
      </c>
      <c r="U18" s="1"/>
      <c r="V18" s="8">
        <f>X18+Z18+AB18+AD18+AF18+AH18</f>
        <v>0</v>
      </c>
      <c r="W18" s="1"/>
      <c r="X18" s="7"/>
      <c r="Y18" s="1"/>
      <c r="Z18" s="7"/>
      <c r="AA18" s="1"/>
      <c r="AB18" s="7"/>
      <c r="AC18" s="1"/>
      <c r="AD18" s="7"/>
      <c r="AE18" s="1"/>
      <c r="AF18" s="7"/>
      <c r="AG18" s="1"/>
      <c r="AH18" s="7"/>
    </row>
    <row r="19" spans="2:34" x14ac:dyDescent="0.25">
      <c r="B19" s="10">
        <v>15</v>
      </c>
      <c r="C19" s="1"/>
      <c r="D19" s="8">
        <f>F19+H19+J19+L19+N19+P19</f>
        <v>0</v>
      </c>
      <c r="E19" s="1"/>
      <c r="F19" s="7"/>
      <c r="G19" s="1"/>
      <c r="H19" s="7"/>
      <c r="I19" s="1"/>
      <c r="J19" s="7"/>
      <c r="K19" s="1"/>
      <c r="L19" s="7"/>
      <c r="M19" s="1"/>
      <c r="N19" s="7"/>
      <c r="O19" s="1"/>
      <c r="P19" s="7"/>
      <c r="T19" s="10">
        <v>15</v>
      </c>
      <c r="U19" s="1"/>
      <c r="V19" s="8">
        <f>X19+Z19+AB19+AD19+AF19+AH19</f>
        <v>0</v>
      </c>
      <c r="W19" s="1"/>
      <c r="X19" s="7"/>
      <c r="Y19" s="1"/>
      <c r="Z19" s="7"/>
      <c r="AA19" s="1"/>
      <c r="AB19" s="7"/>
      <c r="AC19" s="1"/>
      <c r="AD19" s="7"/>
      <c r="AE19" s="1"/>
      <c r="AF19" s="7"/>
      <c r="AG19" s="1"/>
      <c r="AH19" s="7"/>
    </row>
    <row r="20" spans="2:34" x14ac:dyDescent="0.25">
      <c r="B20" s="10">
        <v>16</v>
      </c>
      <c r="C20" s="1"/>
      <c r="D20" s="8">
        <f>F20+H20+J20+L20+N20+P20</f>
        <v>0</v>
      </c>
      <c r="E20" s="1"/>
      <c r="F20" s="7"/>
      <c r="G20" s="1"/>
      <c r="H20" s="7"/>
      <c r="I20" s="1"/>
      <c r="J20" s="7"/>
      <c r="K20" s="1"/>
      <c r="L20" s="7"/>
      <c r="M20" s="1"/>
      <c r="N20" s="7"/>
      <c r="O20" s="1"/>
      <c r="P20" s="7"/>
      <c r="T20" s="10">
        <v>16</v>
      </c>
      <c r="U20" s="1"/>
      <c r="V20" s="8">
        <f>X20+Z20+AB20+AD20+AF20+AH20</f>
        <v>0</v>
      </c>
      <c r="W20" s="1"/>
      <c r="X20" s="7"/>
      <c r="Y20" s="1"/>
      <c r="Z20" s="7"/>
      <c r="AA20" s="1"/>
      <c r="AB20" s="7"/>
      <c r="AC20" s="1"/>
      <c r="AD20" s="7"/>
      <c r="AE20" s="1"/>
      <c r="AF20" s="7"/>
      <c r="AG20" s="1"/>
      <c r="AH20" s="7"/>
    </row>
    <row r="21" spans="2:34" x14ac:dyDescent="0.25">
      <c r="B21" s="10">
        <v>17</v>
      </c>
      <c r="C21" s="1"/>
      <c r="D21" s="8">
        <f>F21+H21+J21+L21+N21+P21</f>
        <v>0</v>
      </c>
      <c r="E21" s="1"/>
      <c r="F21" s="7"/>
      <c r="G21" s="1"/>
      <c r="H21" s="7"/>
      <c r="I21" s="1"/>
      <c r="J21" s="7"/>
      <c r="K21" s="1"/>
      <c r="L21" s="7"/>
      <c r="M21" s="1"/>
      <c r="N21" s="7"/>
      <c r="O21" s="1"/>
      <c r="P21" s="7"/>
      <c r="T21" s="10">
        <v>17</v>
      </c>
      <c r="U21" s="1"/>
      <c r="V21" s="8">
        <f>X21+Z21+AB21+AD21+AF21+AH21</f>
        <v>0</v>
      </c>
      <c r="W21" s="1"/>
      <c r="X21" s="7"/>
      <c r="Y21" s="1"/>
      <c r="Z21" s="7"/>
      <c r="AA21" s="1"/>
      <c r="AB21" s="7"/>
      <c r="AC21" s="1"/>
      <c r="AD21" s="7"/>
      <c r="AE21" s="1"/>
      <c r="AF21" s="7"/>
      <c r="AG21" s="1"/>
      <c r="AH21" s="7"/>
    </row>
    <row r="22" spans="2:34" x14ac:dyDescent="0.25">
      <c r="B22" s="10">
        <v>18</v>
      </c>
      <c r="C22" s="1"/>
      <c r="D22" s="8">
        <f>F22+H22+J22+L22+N22+P22</f>
        <v>0</v>
      </c>
      <c r="E22" s="1"/>
      <c r="F22" s="7"/>
      <c r="G22" s="1"/>
      <c r="H22" s="7"/>
      <c r="I22" s="1"/>
      <c r="J22" s="7"/>
      <c r="K22" s="1"/>
      <c r="L22" s="7"/>
      <c r="M22" s="1"/>
      <c r="N22" s="7"/>
      <c r="O22" s="1"/>
      <c r="P22" s="7"/>
      <c r="T22" s="10">
        <v>18</v>
      </c>
      <c r="U22" s="1"/>
      <c r="V22" s="8">
        <f>X22+Z22+AB22+AD22+AF22+AH22</f>
        <v>0</v>
      </c>
      <c r="W22" s="1"/>
      <c r="X22" s="7"/>
      <c r="Y22" s="1"/>
      <c r="Z22" s="7"/>
      <c r="AA22" s="1"/>
      <c r="AB22" s="7"/>
      <c r="AC22" s="1"/>
      <c r="AD22" s="7"/>
      <c r="AE22" s="1"/>
      <c r="AF22" s="7"/>
      <c r="AG22" s="1"/>
      <c r="AH22" s="7"/>
    </row>
    <row r="23" spans="2:34" x14ac:dyDescent="0.25">
      <c r="B23" s="10">
        <v>19</v>
      </c>
      <c r="C23" s="1"/>
      <c r="D23" s="8"/>
      <c r="E23" s="1"/>
      <c r="F23" s="7"/>
      <c r="G23" s="1"/>
      <c r="H23" s="7"/>
      <c r="I23" s="1"/>
      <c r="J23" s="7"/>
      <c r="K23" s="1"/>
      <c r="L23" s="7"/>
      <c r="M23" s="1"/>
      <c r="N23" s="7"/>
      <c r="O23" s="1"/>
      <c r="P23" s="7"/>
      <c r="T23" s="10">
        <v>19</v>
      </c>
      <c r="U23" s="1"/>
      <c r="V23" s="8">
        <f>X23+Z23+AB23+AD23+AF23+AH23</f>
        <v>0</v>
      </c>
      <c r="W23" s="1"/>
      <c r="X23" s="7"/>
      <c r="Y23" s="1"/>
      <c r="Z23" s="7"/>
      <c r="AA23" s="1"/>
      <c r="AB23" s="7"/>
      <c r="AC23" s="1"/>
      <c r="AD23" s="7"/>
      <c r="AE23" s="1"/>
      <c r="AF23" s="7"/>
      <c r="AG23" s="1"/>
      <c r="AH23" s="7"/>
    </row>
    <row r="24" spans="2:34" x14ac:dyDescent="0.25">
      <c r="B24" s="10">
        <v>20</v>
      </c>
      <c r="C24" s="1"/>
      <c r="D24" s="8"/>
      <c r="E24" s="1"/>
      <c r="F24" s="7"/>
      <c r="G24" s="1"/>
      <c r="H24" s="7"/>
      <c r="I24" s="1"/>
      <c r="J24" s="7"/>
      <c r="K24" s="1"/>
      <c r="L24" s="7"/>
      <c r="M24" s="1"/>
      <c r="N24" s="7"/>
      <c r="O24" s="1"/>
      <c r="P24" s="7"/>
      <c r="T24" s="10">
        <v>20</v>
      </c>
      <c r="U24" s="1"/>
      <c r="V24" s="8"/>
      <c r="W24" s="1"/>
      <c r="X24" s="7"/>
      <c r="Y24" s="1"/>
      <c r="Z24" s="7"/>
      <c r="AA24" s="1"/>
      <c r="AB24" s="7"/>
      <c r="AC24" s="1"/>
      <c r="AD24" s="7"/>
      <c r="AE24" s="1"/>
      <c r="AF24" s="7"/>
      <c r="AG24" s="1"/>
      <c r="AH24" s="7"/>
    </row>
  </sheetData>
  <sortState ref="U5:AH24">
    <sortCondition descending="1" ref="V5:V24"/>
  </sortState>
  <mergeCells count="14">
    <mergeCell ref="T2:AH2"/>
    <mergeCell ref="W3:X3"/>
    <mergeCell ref="Y3:Z3"/>
    <mergeCell ref="AA3:AB3"/>
    <mergeCell ref="AC3:AD3"/>
    <mergeCell ref="AE3:AF3"/>
    <mergeCell ref="AG3:AH3"/>
    <mergeCell ref="B2:P2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0E050-828F-4120-8600-9B815D33BE57}">
  <dimension ref="B2:P24"/>
  <sheetViews>
    <sheetView zoomScale="75" workbookViewId="0">
      <selection activeCell="J17" sqref="J17"/>
    </sheetView>
  </sheetViews>
  <sheetFormatPr defaultRowHeight="15" x14ac:dyDescent="0.25"/>
  <cols>
    <col min="3" max="3" width="18.5703125" bestFit="1" customWidth="1"/>
    <col min="4" max="4" width="13.85546875" bestFit="1" customWidth="1"/>
  </cols>
  <sheetData>
    <row r="2" spans="2:16" ht="28.5" x14ac:dyDescent="0.45">
      <c r="B2" s="19" t="s">
        <v>53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2:16" ht="78" x14ac:dyDescent="0.25">
      <c r="B3" s="4" t="s">
        <v>0</v>
      </c>
      <c r="C3" s="10" t="s">
        <v>1</v>
      </c>
      <c r="D3" s="8" t="s">
        <v>3</v>
      </c>
      <c r="E3" s="24" t="s">
        <v>4</v>
      </c>
      <c r="F3" s="24"/>
      <c r="G3" s="24"/>
      <c r="H3" s="24"/>
      <c r="I3" s="24"/>
      <c r="J3" s="24"/>
      <c r="K3" s="24"/>
      <c r="L3" s="24"/>
      <c r="M3" s="24"/>
      <c r="N3" s="24"/>
      <c r="O3" s="22"/>
      <c r="P3" s="23"/>
    </row>
    <row r="4" spans="2:16" x14ac:dyDescent="0.25">
      <c r="B4" s="10"/>
      <c r="C4" s="10" t="s">
        <v>8</v>
      </c>
      <c r="D4" s="8" t="s">
        <v>7</v>
      </c>
      <c r="E4" s="10" t="s">
        <v>5</v>
      </c>
      <c r="F4" s="6" t="s">
        <v>6</v>
      </c>
      <c r="G4" s="10" t="s">
        <v>5</v>
      </c>
      <c r="H4" s="6" t="s">
        <v>6</v>
      </c>
      <c r="I4" s="10" t="s">
        <v>5</v>
      </c>
      <c r="J4" s="6" t="s">
        <v>6</v>
      </c>
      <c r="K4" s="10" t="s">
        <v>5</v>
      </c>
      <c r="L4" s="6" t="s">
        <v>6</v>
      </c>
      <c r="M4" s="10" t="s">
        <v>5</v>
      </c>
      <c r="N4" s="6" t="s">
        <v>6</v>
      </c>
      <c r="O4" s="10" t="s">
        <v>5</v>
      </c>
      <c r="P4" s="6" t="s">
        <v>6</v>
      </c>
    </row>
    <row r="5" spans="2:16" x14ac:dyDescent="0.25">
      <c r="B5" s="10">
        <v>1</v>
      </c>
      <c r="C5" s="1" t="s">
        <v>36</v>
      </c>
      <c r="D5" s="8">
        <f>F5+H5+J5+L5+N5+P5</f>
        <v>150</v>
      </c>
      <c r="E5" s="1">
        <v>1</v>
      </c>
      <c r="F5" s="7">
        <f>(((5-E5+1)/5)*150)</f>
        <v>150</v>
      </c>
      <c r="G5" s="1"/>
      <c r="H5" s="7"/>
      <c r="I5" s="1"/>
      <c r="J5" s="7"/>
      <c r="K5" s="1"/>
      <c r="L5" s="7"/>
      <c r="M5" s="1"/>
      <c r="N5" s="7"/>
      <c r="O5" s="1"/>
      <c r="P5" s="7"/>
    </row>
    <row r="6" spans="2:16" x14ac:dyDescent="0.25">
      <c r="B6" s="10">
        <v>2</v>
      </c>
      <c r="C6" s="1" t="s">
        <v>38</v>
      </c>
      <c r="D6" s="8">
        <f t="shared" ref="D6:D24" si="0">F6+H6+J6+L6+N6+P6</f>
        <v>120</v>
      </c>
      <c r="E6" s="1">
        <v>2</v>
      </c>
      <c r="F6" s="7">
        <f t="shared" ref="F6:F9" si="1">(((5-E6+1)/5)*150)</f>
        <v>120</v>
      </c>
      <c r="G6" s="1"/>
      <c r="H6" s="7"/>
      <c r="I6" s="1"/>
      <c r="J6" s="7"/>
      <c r="K6" s="1"/>
      <c r="L6" s="7"/>
      <c r="M6" s="1"/>
      <c r="N6" s="7"/>
      <c r="O6" s="1"/>
      <c r="P6" s="7"/>
    </row>
    <row r="7" spans="2:16" x14ac:dyDescent="0.25">
      <c r="B7" s="10">
        <v>3</v>
      </c>
      <c r="C7" s="1" t="s">
        <v>40</v>
      </c>
      <c r="D7" s="8">
        <f t="shared" si="0"/>
        <v>90</v>
      </c>
      <c r="E7" s="1">
        <v>3</v>
      </c>
      <c r="F7" s="7">
        <f t="shared" si="1"/>
        <v>90</v>
      </c>
      <c r="G7" s="1"/>
      <c r="H7" s="7"/>
      <c r="I7" s="1"/>
      <c r="J7" s="7"/>
      <c r="K7" s="1"/>
      <c r="L7" s="7"/>
      <c r="M7" s="1"/>
      <c r="N7" s="7"/>
      <c r="O7" s="1"/>
      <c r="P7" s="7"/>
    </row>
    <row r="8" spans="2:16" x14ac:dyDescent="0.25">
      <c r="B8" s="10">
        <v>4</v>
      </c>
      <c r="C8" s="1" t="s">
        <v>44</v>
      </c>
      <c r="D8" s="8">
        <f t="shared" si="0"/>
        <v>90</v>
      </c>
      <c r="E8" s="1">
        <v>3</v>
      </c>
      <c r="F8" s="7">
        <f t="shared" si="1"/>
        <v>90</v>
      </c>
      <c r="G8" s="1"/>
      <c r="H8" s="7"/>
      <c r="I8" s="1"/>
      <c r="J8" s="7"/>
      <c r="K8" s="1"/>
      <c r="L8" s="7"/>
      <c r="M8" s="1"/>
      <c r="N8" s="7"/>
      <c r="O8" s="1"/>
      <c r="P8" s="7"/>
    </row>
    <row r="9" spans="2:16" x14ac:dyDescent="0.25">
      <c r="B9" s="10">
        <v>5</v>
      </c>
      <c r="C9" s="1" t="s">
        <v>45</v>
      </c>
      <c r="D9" s="8">
        <f t="shared" si="0"/>
        <v>30</v>
      </c>
      <c r="E9" s="1">
        <v>5</v>
      </c>
      <c r="F9" s="7">
        <f t="shared" si="1"/>
        <v>30</v>
      </c>
      <c r="G9" s="1"/>
      <c r="H9" s="7"/>
      <c r="I9" s="1"/>
      <c r="J9" s="7"/>
      <c r="K9" s="1"/>
      <c r="L9" s="7"/>
      <c r="M9" s="1"/>
      <c r="N9" s="7"/>
      <c r="O9" s="1"/>
      <c r="P9" s="7"/>
    </row>
    <row r="10" spans="2:16" x14ac:dyDescent="0.25">
      <c r="B10" s="10">
        <v>6</v>
      </c>
      <c r="C10" s="1"/>
      <c r="D10" s="8">
        <f t="shared" si="0"/>
        <v>0</v>
      </c>
      <c r="E10" s="1"/>
      <c r="F10" s="7"/>
      <c r="G10" s="1"/>
      <c r="H10" s="7"/>
      <c r="I10" s="1"/>
      <c r="J10" s="7"/>
      <c r="K10" s="1"/>
      <c r="L10" s="7"/>
      <c r="M10" s="1"/>
      <c r="N10" s="7"/>
      <c r="O10" s="1"/>
      <c r="P10" s="7"/>
    </row>
    <row r="11" spans="2:16" x14ac:dyDescent="0.25">
      <c r="B11" s="10">
        <v>7</v>
      </c>
      <c r="C11" s="1"/>
      <c r="D11" s="8">
        <f t="shared" si="0"/>
        <v>0</v>
      </c>
      <c r="E11" s="1"/>
      <c r="F11" s="7"/>
      <c r="G11" s="1"/>
      <c r="H11" s="7"/>
      <c r="I11" s="1"/>
      <c r="J11" s="7"/>
      <c r="K11" s="1"/>
      <c r="L11" s="7"/>
      <c r="M11" s="1"/>
      <c r="N11" s="7"/>
      <c r="O11" s="1"/>
      <c r="P11" s="7"/>
    </row>
    <row r="12" spans="2:16" x14ac:dyDescent="0.25">
      <c r="B12" s="10">
        <v>8</v>
      </c>
      <c r="C12" s="1"/>
      <c r="D12" s="8">
        <f t="shared" si="0"/>
        <v>0</v>
      </c>
      <c r="E12" s="1"/>
      <c r="F12" s="7"/>
      <c r="G12" s="1"/>
      <c r="H12" s="7"/>
      <c r="I12" s="1"/>
      <c r="J12" s="7"/>
      <c r="K12" s="1"/>
      <c r="L12" s="7"/>
      <c r="M12" s="1"/>
      <c r="N12" s="7"/>
      <c r="O12" s="1"/>
      <c r="P12" s="7"/>
    </row>
    <row r="13" spans="2:16" x14ac:dyDescent="0.25">
      <c r="B13" s="10">
        <v>9</v>
      </c>
      <c r="C13" s="1"/>
      <c r="D13" s="8">
        <f t="shared" si="0"/>
        <v>0</v>
      </c>
      <c r="E13" s="1"/>
      <c r="F13" s="7"/>
      <c r="G13" s="1"/>
      <c r="H13" s="7"/>
      <c r="I13" s="1"/>
      <c r="J13" s="7"/>
      <c r="K13" s="1"/>
      <c r="L13" s="7"/>
      <c r="M13" s="1"/>
      <c r="N13" s="7"/>
      <c r="O13" s="1"/>
      <c r="P13" s="7"/>
    </row>
    <row r="14" spans="2:16" x14ac:dyDescent="0.25">
      <c r="B14" s="10">
        <v>10</v>
      </c>
      <c r="C14" s="1"/>
      <c r="D14" s="8">
        <f t="shared" si="0"/>
        <v>0</v>
      </c>
      <c r="E14" s="1"/>
      <c r="F14" s="7"/>
      <c r="G14" s="1"/>
      <c r="H14" s="7"/>
      <c r="I14" s="1"/>
      <c r="J14" s="7"/>
      <c r="K14" s="1"/>
      <c r="L14" s="7"/>
      <c r="M14" s="1"/>
      <c r="N14" s="7"/>
      <c r="O14" s="1"/>
      <c r="P14" s="7"/>
    </row>
    <row r="15" spans="2:16" x14ac:dyDescent="0.25">
      <c r="B15" s="10">
        <v>11</v>
      </c>
      <c r="C15" s="1"/>
      <c r="D15" s="8">
        <f t="shared" si="0"/>
        <v>0</v>
      </c>
      <c r="E15" s="1"/>
      <c r="F15" s="7"/>
      <c r="G15" s="1"/>
      <c r="H15" s="7"/>
      <c r="I15" s="1"/>
      <c r="J15" s="7"/>
      <c r="K15" s="1"/>
      <c r="L15" s="7"/>
      <c r="M15" s="1"/>
      <c r="N15" s="7"/>
      <c r="O15" s="1"/>
      <c r="P15" s="7"/>
    </row>
    <row r="16" spans="2:16" x14ac:dyDescent="0.25">
      <c r="B16" s="10">
        <v>12</v>
      </c>
      <c r="C16" s="1"/>
      <c r="D16" s="8">
        <f t="shared" si="0"/>
        <v>0</v>
      </c>
      <c r="E16" s="1"/>
      <c r="F16" s="7"/>
      <c r="G16" s="1"/>
      <c r="H16" s="7"/>
      <c r="I16" s="1"/>
      <c r="J16" s="7"/>
      <c r="K16" s="1"/>
      <c r="L16" s="7"/>
      <c r="M16" s="1"/>
      <c r="N16" s="7"/>
      <c r="O16" s="1"/>
      <c r="P16" s="7"/>
    </row>
    <row r="17" spans="2:16" x14ac:dyDescent="0.25">
      <c r="B17" s="10">
        <v>13</v>
      </c>
      <c r="C17" s="1"/>
      <c r="D17" s="8">
        <f t="shared" si="0"/>
        <v>0</v>
      </c>
      <c r="E17" s="1"/>
      <c r="F17" s="7"/>
      <c r="G17" s="1"/>
      <c r="H17" s="7"/>
      <c r="I17" s="1"/>
      <c r="J17" s="7"/>
      <c r="K17" s="1"/>
      <c r="L17" s="7"/>
      <c r="M17" s="1"/>
      <c r="N17" s="7"/>
      <c r="O17" s="1"/>
      <c r="P17" s="7"/>
    </row>
    <row r="18" spans="2:16" x14ac:dyDescent="0.25">
      <c r="B18" s="10">
        <v>14</v>
      </c>
      <c r="C18" s="1"/>
      <c r="D18" s="8">
        <f t="shared" si="0"/>
        <v>0</v>
      </c>
      <c r="E18" s="1"/>
      <c r="F18" s="7"/>
      <c r="G18" s="1"/>
      <c r="H18" s="7"/>
      <c r="I18" s="1"/>
      <c r="J18" s="7"/>
      <c r="K18" s="1"/>
      <c r="L18" s="7"/>
      <c r="M18" s="1"/>
      <c r="N18" s="7"/>
      <c r="O18" s="1"/>
      <c r="P18" s="7"/>
    </row>
    <row r="19" spans="2:16" x14ac:dyDescent="0.25">
      <c r="B19" s="10">
        <v>15</v>
      </c>
      <c r="C19" s="1"/>
      <c r="D19" s="8">
        <f t="shared" si="0"/>
        <v>0</v>
      </c>
      <c r="E19" s="1"/>
      <c r="F19" s="7"/>
      <c r="G19" s="1"/>
      <c r="H19" s="7"/>
      <c r="I19" s="1"/>
      <c r="J19" s="7"/>
      <c r="K19" s="1"/>
      <c r="L19" s="7"/>
      <c r="M19" s="1"/>
      <c r="N19" s="7"/>
      <c r="O19" s="1"/>
      <c r="P19" s="7"/>
    </row>
    <row r="20" spans="2:16" x14ac:dyDescent="0.25">
      <c r="B20" s="10">
        <v>16</v>
      </c>
      <c r="C20" s="1"/>
      <c r="D20" s="8">
        <f t="shared" si="0"/>
        <v>0</v>
      </c>
      <c r="E20" s="1"/>
      <c r="F20" s="7"/>
      <c r="G20" s="1"/>
      <c r="H20" s="7"/>
      <c r="I20" s="1"/>
      <c r="J20" s="7"/>
      <c r="K20" s="1"/>
      <c r="L20" s="7"/>
      <c r="M20" s="1"/>
      <c r="N20" s="7"/>
      <c r="O20" s="1"/>
      <c r="P20" s="7"/>
    </row>
    <row r="21" spans="2:16" x14ac:dyDescent="0.25">
      <c r="B21" s="10">
        <v>17</v>
      </c>
      <c r="C21" s="1"/>
      <c r="D21" s="8">
        <f t="shared" si="0"/>
        <v>0</v>
      </c>
      <c r="E21" s="1"/>
      <c r="F21" s="7"/>
      <c r="G21" s="1"/>
      <c r="H21" s="7"/>
      <c r="I21" s="1"/>
      <c r="J21" s="7"/>
      <c r="K21" s="1"/>
      <c r="L21" s="7"/>
      <c r="M21" s="1"/>
      <c r="N21" s="7"/>
      <c r="O21" s="1"/>
      <c r="P21" s="7"/>
    </row>
    <row r="22" spans="2:16" x14ac:dyDescent="0.25">
      <c r="B22" s="10">
        <v>18</v>
      </c>
      <c r="C22" s="1"/>
      <c r="D22" s="8">
        <f t="shared" si="0"/>
        <v>0</v>
      </c>
      <c r="E22" s="1"/>
      <c r="F22" s="7"/>
      <c r="G22" s="1"/>
      <c r="H22" s="7"/>
      <c r="I22" s="1"/>
      <c r="J22" s="7"/>
      <c r="K22" s="1"/>
      <c r="L22" s="7"/>
      <c r="M22" s="1"/>
      <c r="N22" s="7"/>
      <c r="O22" s="1"/>
      <c r="P22" s="7"/>
    </row>
    <row r="23" spans="2:16" x14ac:dyDescent="0.25">
      <c r="B23" s="10">
        <v>19</v>
      </c>
      <c r="C23" s="1"/>
      <c r="D23" s="8">
        <f t="shared" si="0"/>
        <v>0</v>
      </c>
      <c r="E23" s="1"/>
      <c r="F23" s="7"/>
      <c r="G23" s="1"/>
      <c r="H23" s="7"/>
      <c r="I23" s="1"/>
      <c r="J23" s="7"/>
      <c r="K23" s="1"/>
      <c r="L23" s="7"/>
      <c r="M23" s="1"/>
      <c r="N23" s="7"/>
      <c r="O23" s="1"/>
      <c r="P23" s="7"/>
    </row>
    <row r="24" spans="2:16" x14ac:dyDescent="0.25">
      <c r="B24" s="10">
        <v>20</v>
      </c>
      <c r="C24" s="1"/>
      <c r="D24" s="8">
        <f t="shared" si="0"/>
        <v>0</v>
      </c>
      <c r="E24" s="1"/>
      <c r="F24" s="7"/>
      <c r="G24" s="1"/>
      <c r="H24" s="7"/>
      <c r="I24" s="1"/>
      <c r="J24" s="7"/>
      <c r="K24" s="1"/>
      <c r="L24" s="7"/>
      <c r="M24" s="1"/>
      <c r="N24" s="7"/>
      <c r="O24" s="1"/>
      <c r="P24" s="7"/>
    </row>
  </sheetData>
  <mergeCells count="7">
    <mergeCell ref="B2:P2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0E5B6-EA54-481C-971C-EC046B29EB74}">
  <dimension ref="B2:P24"/>
  <sheetViews>
    <sheetView topLeftCell="A3" zoomScale="74" workbookViewId="0">
      <selection activeCell="S19" sqref="S19"/>
    </sheetView>
  </sheetViews>
  <sheetFormatPr defaultRowHeight="15" x14ac:dyDescent="0.25"/>
  <cols>
    <col min="3" max="3" width="18.85546875" bestFit="1" customWidth="1"/>
    <col min="4" max="4" width="13.85546875" bestFit="1" customWidth="1"/>
  </cols>
  <sheetData>
    <row r="2" spans="2:16" ht="28.5" x14ac:dyDescent="0.45">
      <c r="B2" s="19" t="s">
        <v>52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2:16" ht="78" x14ac:dyDescent="0.25">
      <c r="B3" s="4" t="s">
        <v>0</v>
      </c>
      <c r="C3" s="10" t="s">
        <v>1</v>
      </c>
      <c r="D3" s="8" t="s">
        <v>3</v>
      </c>
      <c r="E3" s="24" t="s">
        <v>4</v>
      </c>
      <c r="F3" s="24"/>
      <c r="G3" s="25" t="s">
        <v>76</v>
      </c>
      <c r="H3" s="25"/>
      <c r="I3" s="24"/>
      <c r="J3" s="24"/>
      <c r="K3" s="24"/>
      <c r="L3" s="24"/>
      <c r="M3" s="24"/>
      <c r="N3" s="24"/>
      <c r="O3" s="22"/>
      <c r="P3" s="23"/>
    </row>
    <row r="4" spans="2:16" x14ac:dyDescent="0.25">
      <c r="B4" s="10"/>
      <c r="C4" s="10" t="s">
        <v>8</v>
      </c>
      <c r="D4" s="8" t="s">
        <v>7</v>
      </c>
      <c r="E4" s="10" t="s">
        <v>5</v>
      </c>
      <c r="F4" s="6" t="s">
        <v>6</v>
      </c>
      <c r="G4" s="10" t="s">
        <v>5</v>
      </c>
      <c r="H4" s="6" t="s">
        <v>6</v>
      </c>
      <c r="I4" s="10" t="s">
        <v>5</v>
      </c>
      <c r="J4" s="6" t="s">
        <v>6</v>
      </c>
      <c r="K4" s="10" t="s">
        <v>5</v>
      </c>
      <c r="L4" s="6" t="s">
        <v>6</v>
      </c>
      <c r="M4" s="10" t="s">
        <v>5</v>
      </c>
      <c r="N4" s="6" t="s">
        <v>6</v>
      </c>
      <c r="O4" s="10" t="s">
        <v>5</v>
      </c>
      <c r="P4" s="6" t="s">
        <v>6</v>
      </c>
    </row>
    <row r="5" spans="2:16" x14ac:dyDescent="0.25">
      <c r="B5" s="10">
        <v>1</v>
      </c>
      <c r="C5" s="1" t="s">
        <v>46</v>
      </c>
      <c r="D5" s="8">
        <f t="shared" ref="D5:D24" si="0">F5+H5+J5+L5+N5+P5</f>
        <v>300</v>
      </c>
      <c r="E5" s="1">
        <v>1</v>
      </c>
      <c r="F5" s="7">
        <f>(((9-E5+1)/9)*150)</f>
        <v>150</v>
      </c>
      <c r="G5" s="1">
        <v>1</v>
      </c>
      <c r="H5" s="7">
        <f>(((2-G5+1)/2)*150)</f>
        <v>150</v>
      </c>
      <c r="I5" s="1"/>
      <c r="J5" s="7"/>
      <c r="K5" s="1"/>
      <c r="L5" s="7"/>
      <c r="M5" s="1"/>
      <c r="N5" s="7"/>
      <c r="O5" s="1"/>
      <c r="P5" s="7"/>
    </row>
    <row r="6" spans="2:16" x14ac:dyDescent="0.25">
      <c r="B6" s="10">
        <v>2</v>
      </c>
      <c r="C6" s="1" t="s">
        <v>41</v>
      </c>
      <c r="D6" s="8">
        <f t="shared" si="0"/>
        <v>206.66666666666669</v>
      </c>
      <c r="E6" s="1">
        <v>3</v>
      </c>
      <c r="F6" s="7">
        <f>(((9-E6+1)/9)*150)</f>
        <v>116.66666666666667</v>
      </c>
      <c r="G6" s="1">
        <v>3</v>
      </c>
      <c r="H6" s="7">
        <f>(((5-G6+1)/5)*150)</f>
        <v>90</v>
      </c>
      <c r="I6" s="1"/>
      <c r="J6" s="7"/>
      <c r="K6" s="1"/>
      <c r="L6" s="7"/>
      <c r="M6" s="1"/>
      <c r="N6" s="7"/>
      <c r="O6" s="1"/>
      <c r="P6" s="7"/>
    </row>
    <row r="7" spans="2:16" x14ac:dyDescent="0.25">
      <c r="B7" s="10">
        <v>3</v>
      </c>
      <c r="C7" s="1" t="s">
        <v>42</v>
      </c>
      <c r="D7" s="8">
        <f t="shared" si="0"/>
        <v>133.33333333333331</v>
      </c>
      <c r="E7" s="1">
        <v>2</v>
      </c>
      <c r="F7" s="7">
        <f>(((9-E7+1)/9)*150)</f>
        <v>133.33333333333331</v>
      </c>
      <c r="G7" s="1" t="s">
        <v>65</v>
      </c>
      <c r="H7" s="7"/>
      <c r="I7" s="1"/>
      <c r="J7" s="7"/>
      <c r="K7" s="1"/>
      <c r="L7" s="7"/>
      <c r="M7" s="1"/>
      <c r="N7" s="7"/>
      <c r="O7" s="1"/>
      <c r="P7" s="7"/>
    </row>
    <row r="8" spans="2:16" x14ac:dyDescent="0.25">
      <c r="B8" s="10">
        <v>4</v>
      </c>
      <c r="C8" s="1" t="s">
        <v>81</v>
      </c>
      <c r="D8" s="8">
        <f t="shared" si="0"/>
        <v>120</v>
      </c>
      <c r="E8" s="1" t="s">
        <v>65</v>
      </c>
      <c r="F8" s="7"/>
      <c r="G8" s="1">
        <v>2</v>
      </c>
      <c r="H8" s="7">
        <f>(((5-G8+1)/5)*150)</f>
        <v>120</v>
      </c>
      <c r="I8" s="1"/>
      <c r="J8" s="7"/>
      <c r="K8" s="1"/>
      <c r="L8" s="7"/>
      <c r="M8" s="1"/>
      <c r="N8" s="7"/>
      <c r="O8" s="1"/>
      <c r="P8" s="7"/>
    </row>
    <row r="9" spans="2:16" x14ac:dyDescent="0.25">
      <c r="B9" s="10">
        <v>5</v>
      </c>
      <c r="C9" s="1" t="s">
        <v>47</v>
      </c>
      <c r="D9" s="8">
        <f t="shared" si="0"/>
        <v>116.66666666666667</v>
      </c>
      <c r="E9" s="1">
        <v>3</v>
      </c>
      <c r="F9" s="7">
        <f>(((9-E9+1)/9)*150)</f>
        <v>116.66666666666667</v>
      </c>
      <c r="G9" s="1" t="s">
        <v>65</v>
      </c>
      <c r="H9" s="7"/>
      <c r="I9" s="1"/>
      <c r="J9" s="7"/>
      <c r="K9" s="1"/>
      <c r="L9" s="7"/>
      <c r="M9" s="1"/>
      <c r="N9" s="7"/>
      <c r="O9" s="1"/>
      <c r="P9" s="7"/>
    </row>
    <row r="10" spans="2:16" x14ac:dyDescent="0.25">
      <c r="B10" s="10">
        <v>6</v>
      </c>
      <c r="C10" s="1" t="s">
        <v>80</v>
      </c>
      <c r="D10" s="8">
        <f t="shared" si="0"/>
        <v>90</v>
      </c>
      <c r="E10" s="1" t="s">
        <v>65</v>
      </c>
      <c r="F10" s="7"/>
      <c r="G10" s="1">
        <v>3</v>
      </c>
      <c r="H10" s="7">
        <f>(((5-G10+1)/5)*150)</f>
        <v>90</v>
      </c>
      <c r="I10" s="1"/>
      <c r="J10" s="7"/>
      <c r="K10" s="1"/>
      <c r="L10" s="7"/>
      <c r="M10" s="1"/>
      <c r="N10" s="7"/>
      <c r="O10" s="1"/>
      <c r="P10" s="7"/>
    </row>
    <row r="11" spans="2:16" x14ac:dyDescent="0.25">
      <c r="B11" s="10">
        <v>7</v>
      </c>
      <c r="C11" s="1" t="s">
        <v>48</v>
      </c>
      <c r="D11" s="8">
        <f t="shared" si="0"/>
        <v>83.333333333333343</v>
      </c>
      <c r="E11" s="1">
        <v>5</v>
      </c>
      <c r="F11" s="7">
        <f>(((9-E11+1)/9)*150)</f>
        <v>83.333333333333343</v>
      </c>
      <c r="G11" s="1" t="s">
        <v>65</v>
      </c>
      <c r="H11" s="7"/>
      <c r="I11" s="1"/>
      <c r="J11" s="7"/>
      <c r="K11" s="1"/>
      <c r="L11" s="7"/>
      <c r="M11" s="1"/>
      <c r="N11" s="7"/>
      <c r="O11" s="1"/>
      <c r="P11" s="7"/>
    </row>
    <row r="12" spans="2:16" x14ac:dyDescent="0.25">
      <c r="B12" s="10">
        <v>8</v>
      </c>
      <c r="C12" s="1" t="s">
        <v>43</v>
      </c>
      <c r="D12" s="8">
        <f t="shared" si="0"/>
        <v>80</v>
      </c>
      <c r="E12" s="1">
        <v>7</v>
      </c>
      <c r="F12" s="7">
        <f>(((9-E12+1)/9)*150)</f>
        <v>50</v>
      </c>
      <c r="G12" s="1">
        <v>5</v>
      </c>
      <c r="H12" s="7">
        <f>(((5-G12+1)/5)*150)</f>
        <v>30</v>
      </c>
      <c r="I12" s="1"/>
      <c r="J12" s="7"/>
      <c r="K12" s="1"/>
      <c r="L12" s="7"/>
      <c r="M12" s="1"/>
      <c r="N12" s="7"/>
      <c r="O12" s="1"/>
      <c r="P12" s="7"/>
    </row>
    <row r="13" spans="2:16" x14ac:dyDescent="0.25">
      <c r="B13" s="10">
        <v>9</v>
      </c>
      <c r="C13" s="1" t="s">
        <v>82</v>
      </c>
      <c r="D13" s="8">
        <f t="shared" si="0"/>
        <v>75</v>
      </c>
      <c r="E13" s="1" t="s">
        <v>65</v>
      </c>
      <c r="F13" s="7"/>
      <c r="G13" s="1">
        <v>2</v>
      </c>
      <c r="H13" s="7">
        <f>(((2-G13+1)/2)*150)</f>
        <v>75</v>
      </c>
      <c r="I13" s="1"/>
      <c r="J13" s="7"/>
      <c r="K13" s="1"/>
      <c r="L13" s="7"/>
      <c r="M13" s="1"/>
      <c r="N13" s="7"/>
      <c r="O13" s="1"/>
      <c r="P13" s="7"/>
    </row>
    <row r="14" spans="2:16" x14ac:dyDescent="0.25">
      <c r="B14" s="10">
        <v>10</v>
      </c>
      <c r="C14" s="1" t="s">
        <v>49</v>
      </c>
      <c r="D14" s="8">
        <f t="shared" si="0"/>
        <v>66.666666666666657</v>
      </c>
      <c r="E14" s="1">
        <v>6</v>
      </c>
      <c r="F14" s="7">
        <f>(((9-E14+1)/9)*150)</f>
        <v>66.666666666666657</v>
      </c>
      <c r="G14" s="1" t="s">
        <v>65</v>
      </c>
      <c r="H14" s="7"/>
      <c r="I14" s="1"/>
      <c r="J14" s="7"/>
      <c r="K14" s="1"/>
      <c r="L14" s="7"/>
      <c r="M14" s="1"/>
      <c r="N14" s="7"/>
      <c r="O14" s="1"/>
      <c r="P14" s="7"/>
    </row>
    <row r="15" spans="2:16" x14ac:dyDescent="0.25">
      <c r="B15" s="10">
        <v>11</v>
      </c>
      <c r="C15" s="1" t="s">
        <v>50</v>
      </c>
      <c r="D15" s="8">
        <f t="shared" si="0"/>
        <v>33.333333333333329</v>
      </c>
      <c r="E15" s="1">
        <v>8</v>
      </c>
      <c r="F15" s="7">
        <f>(((9-E15+1)/9)*150)</f>
        <v>33.333333333333329</v>
      </c>
      <c r="G15" s="1" t="s">
        <v>65</v>
      </c>
      <c r="H15" s="7"/>
      <c r="I15" s="1"/>
      <c r="J15" s="7"/>
      <c r="K15" s="1"/>
      <c r="L15" s="7"/>
      <c r="M15" s="1"/>
      <c r="N15" s="7"/>
      <c r="O15" s="1"/>
      <c r="P15" s="7"/>
    </row>
    <row r="16" spans="2:16" x14ac:dyDescent="0.25">
      <c r="B16" s="10">
        <v>12</v>
      </c>
      <c r="C16" s="1" t="s">
        <v>51</v>
      </c>
      <c r="D16" s="8">
        <f t="shared" si="0"/>
        <v>16.666666666666664</v>
      </c>
      <c r="E16" s="1">
        <v>9</v>
      </c>
      <c r="F16" s="7">
        <f>(((9-E16+1)/9)*150)</f>
        <v>16.666666666666664</v>
      </c>
      <c r="G16" s="1" t="s">
        <v>65</v>
      </c>
      <c r="H16" s="7"/>
      <c r="I16" s="1"/>
      <c r="J16" s="7"/>
      <c r="K16" s="1"/>
      <c r="L16" s="7"/>
      <c r="M16" s="1"/>
      <c r="N16" s="7"/>
      <c r="O16" s="1"/>
      <c r="P16" s="7"/>
    </row>
    <row r="17" spans="2:16" x14ac:dyDescent="0.25">
      <c r="B17" s="10">
        <v>13</v>
      </c>
      <c r="C17" s="1"/>
      <c r="D17" s="8">
        <f t="shared" si="0"/>
        <v>0</v>
      </c>
      <c r="E17" s="1"/>
      <c r="F17" s="7"/>
      <c r="G17" s="1"/>
      <c r="H17" s="7"/>
      <c r="I17" s="1"/>
      <c r="J17" s="7"/>
      <c r="K17" s="1"/>
      <c r="L17" s="7"/>
      <c r="M17" s="1"/>
      <c r="N17" s="7"/>
      <c r="O17" s="1"/>
      <c r="P17" s="7"/>
    </row>
    <row r="18" spans="2:16" x14ac:dyDescent="0.25">
      <c r="B18" s="10">
        <v>14</v>
      </c>
      <c r="C18" s="1"/>
      <c r="D18" s="8">
        <f t="shared" si="0"/>
        <v>0</v>
      </c>
      <c r="E18" s="1"/>
      <c r="F18" s="7"/>
      <c r="G18" s="1"/>
      <c r="H18" s="7"/>
      <c r="I18" s="1"/>
      <c r="J18" s="7"/>
      <c r="K18" s="1"/>
      <c r="L18" s="7"/>
      <c r="M18" s="1"/>
      <c r="N18" s="7"/>
      <c r="O18" s="1"/>
      <c r="P18" s="7"/>
    </row>
    <row r="19" spans="2:16" x14ac:dyDescent="0.25">
      <c r="B19" s="10">
        <v>15</v>
      </c>
      <c r="C19" s="1"/>
      <c r="D19" s="8">
        <f t="shared" si="0"/>
        <v>0</v>
      </c>
      <c r="E19" s="1"/>
      <c r="F19" s="7"/>
      <c r="G19" s="1"/>
      <c r="H19" s="7"/>
      <c r="I19" s="1"/>
      <c r="J19" s="7"/>
      <c r="K19" s="1"/>
      <c r="L19" s="7"/>
      <c r="M19" s="1"/>
      <c r="N19" s="7"/>
      <c r="O19" s="1"/>
      <c r="P19" s="7"/>
    </row>
    <row r="20" spans="2:16" x14ac:dyDescent="0.25">
      <c r="B20" s="10">
        <v>16</v>
      </c>
      <c r="C20" s="1" t="s">
        <v>26</v>
      </c>
      <c r="D20" s="8">
        <f t="shared" si="0"/>
        <v>0</v>
      </c>
      <c r="E20" s="1"/>
      <c r="F20" s="7"/>
      <c r="G20" s="1"/>
      <c r="H20" s="7"/>
      <c r="I20" s="1"/>
      <c r="J20" s="7"/>
      <c r="K20" s="1"/>
      <c r="L20" s="7"/>
      <c r="M20" s="1"/>
      <c r="N20" s="7"/>
      <c r="O20" s="1"/>
      <c r="P20" s="7"/>
    </row>
    <row r="21" spans="2:16" x14ac:dyDescent="0.25">
      <c r="B21" s="10">
        <v>17</v>
      </c>
      <c r="C21" s="1"/>
      <c r="D21" s="8">
        <f t="shared" si="0"/>
        <v>0</v>
      </c>
      <c r="E21" s="1"/>
      <c r="F21" s="7"/>
      <c r="G21" s="1"/>
      <c r="H21" s="7"/>
      <c r="I21" s="1"/>
      <c r="J21" s="7"/>
      <c r="K21" s="1"/>
      <c r="L21" s="7"/>
      <c r="M21" s="1"/>
      <c r="N21" s="7"/>
      <c r="O21" s="1"/>
      <c r="P21" s="7"/>
    </row>
    <row r="22" spans="2:16" x14ac:dyDescent="0.25">
      <c r="B22" s="10">
        <v>18</v>
      </c>
      <c r="C22" s="1"/>
      <c r="D22" s="8">
        <f t="shared" si="0"/>
        <v>0</v>
      </c>
      <c r="E22" s="1"/>
      <c r="F22" s="7"/>
      <c r="G22" s="1"/>
      <c r="H22" s="7"/>
      <c r="I22" s="1"/>
      <c r="J22" s="7"/>
      <c r="K22" s="1"/>
      <c r="L22" s="7"/>
      <c r="M22" s="1"/>
      <c r="N22" s="7"/>
      <c r="O22" s="1"/>
      <c r="P22" s="7"/>
    </row>
    <row r="23" spans="2:16" x14ac:dyDescent="0.25">
      <c r="B23" s="10">
        <v>19</v>
      </c>
      <c r="C23" s="1"/>
      <c r="D23" s="8">
        <f t="shared" si="0"/>
        <v>0</v>
      </c>
      <c r="E23" s="1"/>
      <c r="F23" s="7"/>
      <c r="G23" s="1"/>
      <c r="H23" s="7"/>
      <c r="I23" s="1"/>
      <c r="J23" s="7"/>
      <c r="K23" s="1"/>
      <c r="L23" s="7"/>
      <c r="M23" s="1"/>
      <c r="N23" s="7"/>
      <c r="O23" s="1"/>
      <c r="P23" s="7"/>
    </row>
    <row r="24" spans="2:16" x14ac:dyDescent="0.25">
      <c r="B24" s="10">
        <v>20</v>
      </c>
      <c r="C24" s="1"/>
      <c r="D24" s="8">
        <f t="shared" si="0"/>
        <v>0</v>
      </c>
      <c r="E24" s="1"/>
      <c r="F24" s="7"/>
      <c r="G24" s="1"/>
      <c r="H24" s="7"/>
      <c r="I24" s="1"/>
      <c r="J24" s="7"/>
      <c r="K24" s="1"/>
      <c r="L24" s="7"/>
      <c r="M24" s="1"/>
      <c r="N24" s="7"/>
      <c r="O24" s="1"/>
      <c r="P24" s="7"/>
    </row>
  </sheetData>
  <sortState ref="C5:P24">
    <sortCondition descending="1" ref="D5:D24"/>
  </sortState>
  <mergeCells count="7">
    <mergeCell ref="B2:P2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ČLANI</vt:lpstr>
      <vt:lpstr>MLADINCI</vt:lpstr>
      <vt:lpstr>KADETI</vt:lpstr>
      <vt:lpstr>U23</vt:lpstr>
      <vt:lpstr>U14</vt:lpstr>
      <vt:lpstr>U12</vt:lpstr>
      <vt:lpstr>U10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2018-12-22T09:12:44Z</dcterms:modified>
</cp:coreProperties>
</file>